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VBOXSVR\Öffentlich\Nextcloud\Lehi-Horst\KG Gruppe 2\Dokument-Entwicklung\online\1 Neu\Anwesenheitsliste\"/>
    </mc:Choice>
  </mc:AlternateContent>
  <bookViews>
    <workbookView xWindow="3600" yWindow="-120" windowWidth="20730" windowHeight="11160" tabRatio="500"/>
  </bookViews>
  <sheets>
    <sheet name="Anwsenheitsliste" sheetId="1" r:id="rId1"/>
    <sheet name="Daten" sheetId="2" state="hidden" r:id="rId2"/>
  </sheets>
  <definedNames>
    <definedName name="_xlnm._FilterDatabase" localSheetId="0" hidden="1">Anwsenheitsliste!$A$7:$AJ$31</definedName>
    <definedName name="Advent4">Daten!$B$40</definedName>
    <definedName name="byHand">Anwsenheitsliste!$AM$5</definedName>
    <definedName name="_xlnm.Print_Area" localSheetId="0">Anwsenheitsliste!$A$1:$AJ$32</definedName>
    <definedName name="EPJahr">Anwsenheitsliste!$AM$4</definedName>
    <definedName name="EPMonat">Anwsenheitsliste!$AM$3</definedName>
    <definedName name="ERSTER">Daten!$K$5</definedName>
    <definedName name="Feiertage">Daten!$B$5:$G$47</definedName>
    <definedName name="LETZTER">Daten!$K$6</definedName>
    <definedName name="Ostern">Daten!$B$17</definedName>
    <definedName name="TageErsteWoche">Daten!$K$7</definedName>
    <definedName name="TIM">Daten!$K$11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H11" i="1" l="1"/>
  <c r="AI11" i="1"/>
  <c r="AH12" i="1"/>
  <c r="AI12" i="1"/>
  <c r="AH13" i="1"/>
  <c r="AI13" i="1"/>
  <c r="AH14" i="1"/>
  <c r="AI14" i="1"/>
  <c r="AH15" i="1"/>
  <c r="AI15" i="1"/>
  <c r="AH16" i="1"/>
  <c r="AI16" i="1"/>
  <c r="AH17" i="1"/>
  <c r="AI17" i="1"/>
  <c r="AH18" i="1"/>
  <c r="AI18" i="1"/>
  <c r="AH19" i="1"/>
  <c r="AI19" i="1"/>
  <c r="AH20" i="1"/>
  <c r="AI20" i="1"/>
  <c r="AH21" i="1"/>
  <c r="AI21" i="1"/>
  <c r="AH22" i="1"/>
  <c r="AI22" i="1"/>
  <c r="AH23" i="1"/>
  <c r="AI23" i="1"/>
  <c r="AH24" i="1"/>
  <c r="AI24" i="1"/>
  <c r="AH25" i="1"/>
  <c r="AI25" i="1"/>
  <c r="AH26" i="1"/>
  <c r="AI26" i="1"/>
  <c r="AH27" i="1"/>
  <c r="AI27" i="1"/>
  <c r="AH28" i="1"/>
  <c r="AI28" i="1"/>
  <c r="AH29" i="1"/>
  <c r="AI29" i="1"/>
  <c r="AH30" i="1"/>
  <c r="AI30" i="1"/>
  <c r="BA10" i="1"/>
  <c r="BB10" i="1"/>
  <c r="BC10" i="1"/>
  <c r="BD10" i="1"/>
  <c r="BE10" i="1"/>
  <c r="BF10" i="1"/>
  <c r="BG10" i="1"/>
  <c r="BH10" i="1"/>
  <c r="BI10" i="1"/>
  <c r="BJ10" i="1"/>
  <c r="BK10" i="1"/>
  <c r="BO10" i="1"/>
  <c r="BP10" i="1"/>
  <c r="BS10" i="1"/>
  <c r="BT10" i="1"/>
  <c r="BA11" i="1"/>
  <c r="BB11" i="1"/>
  <c r="BC11" i="1"/>
  <c r="BD11" i="1"/>
  <c r="BE11" i="1"/>
  <c r="BF11" i="1"/>
  <c r="BG11" i="1"/>
  <c r="BH11" i="1"/>
  <c r="BI11" i="1"/>
  <c r="BJ11" i="1"/>
  <c r="BK11" i="1"/>
  <c r="BO11" i="1"/>
  <c r="BP11" i="1"/>
  <c r="BS11" i="1"/>
  <c r="BT11" i="1"/>
  <c r="BA12" i="1"/>
  <c r="BB12" i="1"/>
  <c r="BC12" i="1"/>
  <c r="BD12" i="1"/>
  <c r="BE12" i="1"/>
  <c r="BF12" i="1"/>
  <c r="BG12" i="1"/>
  <c r="BH12" i="1"/>
  <c r="BI12" i="1"/>
  <c r="BJ12" i="1"/>
  <c r="BK12" i="1"/>
  <c r="BO12" i="1"/>
  <c r="BP12" i="1"/>
  <c r="BS12" i="1"/>
  <c r="BT12" i="1"/>
  <c r="BA13" i="1"/>
  <c r="BB13" i="1"/>
  <c r="BC13" i="1"/>
  <c r="BD13" i="1"/>
  <c r="BE13" i="1"/>
  <c r="BF13" i="1"/>
  <c r="BG13" i="1"/>
  <c r="BH13" i="1"/>
  <c r="BI13" i="1"/>
  <c r="BJ13" i="1"/>
  <c r="BK13" i="1"/>
  <c r="BO13" i="1"/>
  <c r="BP13" i="1"/>
  <c r="BS13" i="1"/>
  <c r="BT13" i="1"/>
  <c r="BA14" i="1"/>
  <c r="BB14" i="1"/>
  <c r="BC14" i="1"/>
  <c r="BD14" i="1"/>
  <c r="BE14" i="1"/>
  <c r="BF14" i="1"/>
  <c r="BG14" i="1"/>
  <c r="BH14" i="1"/>
  <c r="BI14" i="1"/>
  <c r="BJ14" i="1"/>
  <c r="BK14" i="1"/>
  <c r="BO14" i="1"/>
  <c r="BP14" i="1"/>
  <c r="BS14" i="1"/>
  <c r="BT14" i="1"/>
  <c r="BA15" i="1"/>
  <c r="BB15" i="1"/>
  <c r="BC15" i="1"/>
  <c r="BD15" i="1"/>
  <c r="BE15" i="1"/>
  <c r="BF15" i="1"/>
  <c r="BG15" i="1"/>
  <c r="BH15" i="1"/>
  <c r="BI15" i="1"/>
  <c r="BJ15" i="1"/>
  <c r="BK15" i="1"/>
  <c r="BO15" i="1"/>
  <c r="BP15" i="1"/>
  <c r="BS15" i="1"/>
  <c r="BT15" i="1"/>
  <c r="BA16" i="1"/>
  <c r="BB16" i="1"/>
  <c r="BC16" i="1"/>
  <c r="BD16" i="1"/>
  <c r="BE16" i="1"/>
  <c r="BF16" i="1"/>
  <c r="BG16" i="1"/>
  <c r="BH16" i="1"/>
  <c r="BI16" i="1"/>
  <c r="BJ16" i="1"/>
  <c r="BK16" i="1"/>
  <c r="BO16" i="1"/>
  <c r="BP16" i="1"/>
  <c r="BS16" i="1"/>
  <c r="BT16" i="1"/>
  <c r="BA17" i="1"/>
  <c r="BB17" i="1"/>
  <c r="BC17" i="1"/>
  <c r="BD17" i="1"/>
  <c r="BE17" i="1"/>
  <c r="BF17" i="1"/>
  <c r="BG17" i="1"/>
  <c r="BH17" i="1"/>
  <c r="BI17" i="1"/>
  <c r="BJ17" i="1"/>
  <c r="BK17" i="1"/>
  <c r="BO17" i="1"/>
  <c r="BP17" i="1"/>
  <c r="BS17" i="1"/>
  <c r="BT17" i="1"/>
  <c r="BA18" i="1"/>
  <c r="BB18" i="1"/>
  <c r="BC18" i="1"/>
  <c r="BD18" i="1"/>
  <c r="BE18" i="1"/>
  <c r="BF18" i="1"/>
  <c r="BG18" i="1"/>
  <c r="BH18" i="1"/>
  <c r="BI18" i="1"/>
  <c r="BJ18" i="1"/>
  <c r="BK18" i="1"/>
  <c r="BO18" i="1"/>
  <c r="BP18" i="1"/>
  <c r="BS18" i="1"/>
  <c r="BT18" i="1"/>
  <c r="BA19" i="1"/>
  <c r="BB19" i="1"/>
  <c r="BC19" i="1"/>
  <c r="BD19" i="1"/>
  <c r="BE19" i="1"/>
  <c r="BF19" i="1"/>
  <c r="BG19" i="1"/>
  <c r="BH19" i="1"/>
  <c r="BI19" i="1"/>
  <c r="BJ19" i="1"/>
  <c r="BK19" i="1"/>
  <c r="BO19" i="1"/>
  <c r="BP19" i="1"/>
  <c r="BS19" i="1"/>
  <c r="BT19" i="1"/>
  <c r="BA20" i="1"/>
  <c r="BB20" i="1"/>
  <c r="BC20" i="1"/>
  <c r="BD20" i="1"/>
  <c r="BE20" i="1"/>
  <c r="BF20" i="1"/>
  <c r="BG20" i="1"/>
  <c r="BH20" i="1"/>
  <c r="BI20" i="1"/>
  <c r="BJ20" i="1"/>
  <c r="BK20" i="1"/>
  <c r="BO20" i="1"/>
  <c r="BP20" i="1"/>
  <c r="BS20" i="1"/>
  <c r="BT20" i="1"/>
  <c r="BA21" i="1"/>
  <c r="BB21" i="1"/>
  <c r="BC21" i="1"/>
  <c r="BD21" i="1"/>
  <c r="BE21" i="1"/>
  <c r="BF21" i="1"/>
  <c r="BG21" i="1"/>
  <c r="BH21" i="1"/>
  <c r="BI21" i="1"/>
  <c r="BJ21" i="1"/>
  <c r="BK21" i="1"/>
  <c r="BO21" i="1"/>
  <c r="BP21" i="1"/>
  <c r="BS21" i="1"/>
  <c r="BT21" i="1"/>
  <c r="BA22" i="1"/>
  <c r="BB22" i="1"/>
  <c r="BC22" i="1"/>
  <c r="BD22" i="1"/>
  <c r="BE22" i="1"/>
  <c r="BF22" i="1"/>
  <c r="BG22" i="1"/>
  <c r="BH22" i="1"/>
  <c r="BI22" i="1"/>
  <c r="BJ22" i="1"/>
  <c r="BK22" i="1"/>
  <c r="BO22" i="1"/>
  <c r="BP22" i="1"/>
  <c r="BS22" i="1"/>
  <c r="BT22" i="1"/>
  <c r="BA23" i="1"/>
  <c r="BB23" i="1"/>
  <c r="BC23" i="1"/>
  <c r="BD23" i="1"/>
  <c r="BE23" i="1"/>
  <c r="BF23" i="1"/>
  <c r="BG23" i="1"/>
  <c r="BH23" i="1"/>
  <c r="BI23" i="1"/>
  <c r="BJ23" i="1"/>
  <c r="BK23" i="1"/>
  <c r="BO23" i="1"/>
  <c r="BP23" i="1"/>
  <c r="BS23" i="1"/>
  <c r="BT23" i="1"/>
  <c r="BA24" i="1"/>
  <c r="BB24" i="1"/>
  <c r="BC24" i="1"/>
  <c r="BD24" i="1"/>
  <c r="BE24" i="1"/>
  <c r="BF24" i="1"/>
  <c r="BG24" i="1"/>
  <c r="BH24" i="1"/>
  <c r="BI24" i="1"/>
  <c r="BJ24" i="1"/>
  <c r="BK24" i="1"/>
  <c r="BO24" i="1"/>
  <c r="BP24" i="1"/>
  <c r="BS24" i="1"/>
  <c r="BT24" i="1"/>
  <c r="BA25" i="1"/>
  <c r="BB25" i="1"/>
  <c r="BC25" i="1"/>
  <c r="BD25" i="1"/>
  <c r="BE25" i="1"/>
  <c r="BF25" i="1"/>
  <c r="BG25" i="1"/>
  <c r="BH25" i="1"/>
  <c r="BI25" i="1"/>
  <c r="BJ25" i="1"/>
  <c r="BK25" i="1"/>
  <c r="BO25" i="1"/>
  <c r="BP25" i="1"/>
  <c r="BS25" i="1"/>
  <c r="BT25" i="1"/>
  <c r="BA26" i="1"/>
  <c r="BB26" i="1"/>
  <c r="BC26" i="1"/>
  <c r="BD26" i="1"/>
  <c r="BE26" i="1"/>
  <c r="BF26" i="1"/>
  <c r="BG26" i="1"/>
  <c r="BH26" i="1"/>
  <c r="BI26" i="1"/>
  <c r="BJ26" i="1"/>
  <c r="BK26" i="1"/>
  <c r="BO26" i="1"/>
  <c r="BP26" i="1"/>
  <c r="BS26" i="1"/>
  <c r="BT26" i="1"/>
  <c r="BA27" i="1"/>
  <c r="BB27" i="1"/>
  <c r="BC27" i="1"/>
  <c r="BD27" i="1"/>
  <c r="BE27" i="1"/>
  <c r="BF27" i="1"/>
  <c r="BG27" i="1"/>
  <c r="BH27" i="1"/>
  <c r="BI27" i="1"/>
  <c r="BJ27" i="1"/>
  <c r="BK27" i="1"/>
  <c r="BO27" i="1"/>
  <c r="BP27" i="1"/>
  <c r="BS27" i="1"/>
  <c r="BT27" i="1"/>
  <c r="BA28" i="1"/>
  <c r="BB28" i="1"/>
  <c r="BC28" i="1"/>
  <c r="BD28" i="1"/>
  <c r="BE28" i="1"/>
  <c r="BF28" i="1"/>
  <c r="BG28" i="1"/>
  <c r="BH28" i="1"/>
  <c r="BI28" i="1"/>
  <c r="BJ28" i="1"/>
  <c r="BK28" i="1"/>
  <c r="BO28" i="1"/>
  <c r="BP28" i="1"/>
  <c r="BS28" i="1"/>
  <c r="BT28" i="1"/>
  <c r="BA29" i="1"/>
  <c r="BB29" i="1"/>
  <c r="BC29" i="1"/>
  <c r="BD29" i="1"/>
  <c r="BE29" i="1"/>
  <c r="BF29" i="1"/>
  <c r="BG29" i="1"/>
  <c r="BH29" i="1"/>
  <c r="BI29" i="1"/>
  <c r="BJ29" i="1"/>
  <c r="BK29" i="1"/>
  <c r="BO29" i="1"/>
  <c r="BP29" i="1"/>
  <c r="BS29" i="1"/>
  <c r="BT29" i="1"/>
  <c r="BA30" i="1"/>
  <c r="BB30" i="1"/>
  <c r="BC30" i="1"/>
  <c r="BD30" i="1"/>
  <c r="BE30" i="1"/>
  <c r="BF30" i="1"/>
  <c r="BG30" i="1"/>
  <c r="BH30" i="1"/>
  <c r="BI30" i="1"/>
  <c r="BJ30" i="1"/>
  <c r="BK30" i="1"/>
  <c r="BO30" i="1"/>
  <c r="BP30" i="1"/>
  <c r="BS30" i="1"/>
  <c r="BT30" i="1"/>
  <c r="AH10" i="1" l="1"/>
  <c r="AI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D47" i="2"/>
  <c r="D46" i="2"/>
  <c r="D45" i="2"/>
  <c r="B44" i="2"/>
  <c r="D44" i="2" s="1"/>
  <c r="B43" i="2"/>
  <c r="D43" i="2" s="1"/>
  <c r="B42" i="2"/>
  <c r="D42" i="2" s="1"/>
  <c r="B41" i="2"/>
  <c r="D41" i="2" s="1"/>
  <c r="B40" i="2"/>
  <c r="D40" i="2" s="1"/>
  <c r="B39" i="2"/>
  <c r="D39" i="2" s="1"/>
  <c r="B38" i="2"/>
  <c r="D38" i="2" s="1"/>
  <c r="B37" i="2"/>
  <c r="D37" i="2" s="1"/>
  <c r="B36" i="2"/>
  <c r="D36" i="2" s="1"/>
  <c r="B35" i="2"/>
  <c r="D35" i="2" s="1"/>
  <c r="B34" i="2"/>
  <c r="D34" i="2" s="1"/>
  <c r="B33" i="2"/>
  <c r="D33" i="2" s="1"/>
  <c r="B32" i="2"/>
  <c r="D32" i="2" s="1"/>
  <c r="B31" i="2"/>
  <c r="D31" i="2" s="1"/>
  <c r="B30" i="2"/>
  <c r="D30" i="2" s="1"/>
  <c r="B29" i="2"/>
  <c r="D29" i="2" s="1"/>
  <c r="B28" i="2"/>
  <c r="D28" i="2" s="1"/>
  <c r="B27" i="2"/>
  <c r="D27" i="2" s="1"/>
  <c r="B26" i="2"/>
  <c r="D26" i="2" s="1"/>
  <c r="B21" i="2"/>
  <c r="D21" i="2" s="1"/>
  <c r="B20" i="2"/>
  <c r="D20" i="2" s="1"/>
  <c r="B19" i="2"/>
  <c r="D19" i="2" s="1"/>
  <c r="B17" i="2"/>
  <c r="B24" i="2" s="1"/>
  <c r="D24" i="2" s="1"/>
  <c r="B15" i="2"/>
  <c r="D15" i="2" s="1"/>
  <c r="B13" i="2"/>
  <c r="D13" i="2" s="1"/>
  <c r="B9" i="2"/>
  <c r="D9" i="2" s="1"/>
  <c r="B8" i="2"/>
  <c r="D8" i="2" s="1"/>
  <c r="B7" i="2"/>
  <c r="D7" i="2" s="1"/>
  <c r="B6" i="2"/>
  <c r="D6" i="2" s="1"/>
  <c r="K5" i="2"/>
  <c r="G46" i="2" s="1"/>
  <c r="D5" i="2"/>
  <c r="C8" i="1"/>
  <c r="Z1" i="1"/>
  <c r="D17" i="2" l="1"/>
  <c r="C7" i="1"/>
  <c r="C35" i="1"/>
  <c r="F45" i="2"/>
  <c r="F5" i="2"/>
  <c r="B12" i="2"/>
  <c r="D12" i="2" s="1"/>
  <c r="B14" i="2"/>
  <c r="D14" i="2" s="1"/>
  <c r="B16" i="2"/>
  <c r="D16" i="2" s="1"/>
  <c r="B18" i="2"/>
  <c r="D18" i="2" s="1"/>
  <c r="B22" i="2"/>
  <c r="D22" i="2" s="1"/>
  <c r="G5" i="2"/>
  <c r="F6" i="2"/>
  <c r="F7" i="2"/>
  <c r="G47" i="2"/>
  <c r="F46" i="2"/>
  <c r="F47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4" i="2"/>
  <c r="G21" i="2"/>
  <c r="G20" i="2"/>
  <c r="G19" i="2"/>
  <c r="G18" i="2"/>
  <c r="G17" i="2"/>
  <c r="G16" i="2"/>
  <c r="G15" i="2"/>
  <c r="G14" i="2"/>
  <c r="G13" i="2"/>
  <c r="G12" i="2"/>
  <c r="F9" i="2"/>
  <c r="G8" i="2"/>
  <c r="K7" i="2"/>
  <c r="G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4" i="2"/>
  <c r="F21" i="2"/>
  <c r="F20" i="2"/>
  <c r="F19" i="2"/>
  <c r="F18" i="2"/>
  <c r="F17" i="2"/>
  <c r="F16" i="2"/>
  <c r="F15" i="2"/>
  <c r="F14" i="2"/>
  <c r="F13" i="2"/>
  <c r="K10" i="2"/>
  <c r="F8" i="2"/>
  <c r="G7" i="2"/>
  <c r="K6" i="2"/>
  <c r="G6" i="2"/>
  <c r="G9" i="2"/>
  <c r="B11" i="2"/>
  <c r="D11" i="2" s="1"/>
  <c r="B10" i="2"/>
  <c r="D10" i="2" s="1"/>
  <c r="B23" i="2"/>
  <c r="D23" i="2" s="1"/>
  <c r="B25" i="2"/>
  <c r="D25" i="2" s="1"/>
  <c r="BJ9" i="1" l="1"/>
  <c r="BK9" i="1"/>
  <c r="G11" i="2"/>
  <c r="G10" i="2"/>
  <c r="F11" i="2"/>
  <c r="C34" i="1"/>
  <c r="F22" i="2"/>
  <c r="G25" i="2"/>
  <c r="F10" i="2"/>
  <c r="F25" i="2"/>
  <c r="K11" i="2"/>
  <c r="BO9" i="1"/>
  <c r="BT9" i="1"/>
  <c r="BI9" i="1"/>
  <c r="BE9" i="1"/>
  <c r="BA9" i="1"/>
  <c r="BS9" i="1"/>
  <c r="BH9" i="1"/>
  <c r="BD9" i="1"/>
  <c r="BG9" i="1"/>
  <c r="BF9" i="1"/>
  <c r="BP9" i="1"/>
  <c r="BB9" i="1"/>
  <c r="BC9" i="1"/>
  <c r="F23" i="2"/>
  <c r="G22" i="2"/>
  <c r="F12" i="2"/>
  <c r="G23" i="2"/>
  <c r="D8" i="1"/>
  <c r="AI9" i="1" l="1"/>
  <c r="AJ9" i="1"/>
  <c r="AH9" i="1"/>
  <c r="D34" i="1"/>
  <c r="D35" i="1"/>
  <c r="E8" i="1"/>
  <c r="D7" i="1"/>
  <c r="K8" i="2"/>
  <c r="K9" i="2"/>
  <c r="E34" i="1" l="1"/>
  <c r="E35" i="1"/>
  <c r="F8" i="1"/>
  <c r="E7" i="1"/>
  <c r="F35" i="1" l="1"/>
  <c r="F34" i="1"/>
  <c r="G8" i="1"/>
  <c r="F7" i="1"/>
  <c r="G35" i="1" l="1"/>
  <c r="G7" i="1"/>
  <c r="G34" i="1"/>
  <c r="H8" i="1"/>
  <c r="H34" i="1" l="1"/>
  <c r="I8" i="1"/>
  <c r="H7" i="1"/>
  <c r="H35" i="1"/>
  <c r="I34" i="1" l="1"/>
  <c r="I35" i="1"/>
  <c r="J8" i="1"/>
  <c r="I7" i="1"/>
  <c r="J35" i="1" l="1"/>
  <c r="J34" i="1"/>
  <c r="K8" i="1"/>
  <c r="J7" i="1"/>
  <c r="K34" i="1" l="1"/>
  <c r="K35" i="1"/>
  <c r="L8" i="1"/>
  <c r="K7" i="1"/>
  <c r="L35" i="1" l="1"/>
  <c r="M8" i="1"/>
  <c r="L7" i="1"/>
  <c r="L34" i="1"/>
  <c r="M34" i="1" l="1"/>
  <c r="M35" i="1"/>
  <c r="N8" i="1"/>
  <c r="M7" i="1"/>
  <c r="N35" i="1" l="1"/>
  <c r="N34" i="1"/>
  <c r="O8" i="1"/>
  <c r="N7" i="1"/>
  <c r="O34" i="1" l="1"/>
  <c r="O35" i="1"/>
  <c r="O7" i="1"/>
  <c r="P8" i="1"/>
  <c r="P34" i="1" l="1"/>
  <c r="P35" i="1"/>
  <c r="Q8" i="1"/>
  <c r="P7" i="1"/>
  <c r="Q34" i="1" l="1"/>
  <c r="Q35" i="1"/>
  <c r="R8" i="1"/>
  <c r="Q7" i="1"/>
  <c r="R35" i="1" l="1"/>
  <c r="R34" i="1"/>
  <c r="S8" i="1"/>
  <c r="R7" i="1"/>
  <c r="S34" i="1" l="1"/>
  <c r="T8" i="1"/>
  <c r="S35" i="1"/>
  <c r="S7" i="1"/>
  <c r="T34" i="1" l="1"/>
  <c r="T35" i="1"/>
  <c r="U8" i="1"/>
  <c r="T7" i="1"/>
  <c r="U34" i="1" l="1"/>
  <c r="U35" i="1"/>
  <c r="U7" i="1"/>
  <c r="V8" i="1"/>
  <c r="V35" i="1" l="1"/>
  <c r="V34" i="1"/>
  <c r="W8" i="1"/>
  <c r="V7" i="1"/>
  <c r="W35" i="1" l="1"/>
  <c r="W7" i="1"/>
  <c r="W34" i="1"/>
  <c r="X8" i="1"/>
  <c r="X34" i="1" l="1"/>
  <c r="Y8" i="1"/>
  <c r="X7" i="1"/>
  <c r="X35" i="1"/>
  <c r="Y34" i="1" l="1"/>
  <c r="Y35" i="1"/>
  <c r="Z8" i="1"/>
  <c r="Y7" i="1"/>
  <c r="Z35" i="1" l="1"/>
  <c r="Z34" i="1"/>
  <c r="AA8" i="1"/>
  <c r="Z7" i="1"/>
  <c r="AA34" i="1" l="1"/>
  <c r="AA35" i="1"/>
  <c r="AA7" i="1"/>
  <c r="AB8" i="1"/>
  <c r="AB35" i="1" l="1"/>
  <c r="AC8" i="1"/>
  <c r="AB7" i="1"/>
  <c r="AB34" i="1"/>
  <c r="AC34" i="1" l="1"/>
  <c r="AC35" i="1"/>
  <c r="AD8" i="1"/>
  <c r="AC7" i="1"/>
  <c r="AD35" i="1" l="1"/>
  <c r="AD34" i="1"/>
  <c r="AE8" i="1"/>
  <c r="AD7" i="1"/>
  <c r="AE34" i="1" l="1"/>
  <c r="AE35" i="1"/>
  <c r="AF8" i="1"/>
  <c r="AE7" i="1"/>
  <c r="AF34" i="1" l="1"/>
  <c r="AF35" i="1"/>
  <c r="AG8" i="1"/>
  <c r="AF7" i="1"/>
  <c r="AG34" i="1" l="1"/>
  <c r="AG35" i="1"/>
  <c r="AG7" i="1"/>
</calcChain>
</file>

<file path=xl/sharedStrings.xml><?xml version="1.0" encoding="utf-8"?>
<sst xmlns="http://schemas.openxmlformats.org/spreadsheetml/2006/main" count="91" uniqueCount="84">
  <si>
    <t xml:space="preserve">Anwesenheitsliste </t>
  </si>
  <si>
    <t xml:space="preserve">Wohnheim </t>
  </si>
  <si>
    <t>Gruppe:</t>
  </si>
  <si>
    <t>Monat:</t>
  </si>
  <si>
    <t xml:space="preserve">  Zeichen:         Bewohner im Wohnheim:</t>
  </si>
  <si>
    <t xml:space="preserve">  | = anwesend, Ankunft Verhiderungspflege, Neuaufnahme       FM = Ferienmaßnahme</t>
  </si>
  <si>
    <t xml:space="preserve"> U = Urlaub im WH      K = Krank im WH       S = Senioren (nur Seniorengruppe)</t>
  </si>
  <si>
    <t>Jahr:</t>
  </si>
  <si>
    <t>Bewohner nicht im Wohnheim:</t>
  </si>
  <si>
    <t xml:space="preserve"> A = Abreise          H = außer Haus          Z = zurück                  KH = Krankenhaus</t>
  </si>
  <si>
    <t>von Hand ausfüllen?</t>
  </si>
  <si>
    <t>nein</t>
  </si>
  <si>
    <t>Tage</t>
  </si>
  <si>
    <t>F/A</t>
  </si>
  <si>
    <t>M</t>
  </si>
  <si>
    <t>Werktage</t>
  </si>
  <si>
    <t>Wochenende</t>
  </si>
  <si>
    <t>Feiertage</t>
  </si>
  <si>
    <t>Name</t>
  </si>
  <si>
    <t>I</t>
  </si>
  <si>
    <t>A</t>
  </si>
  <si>
    <t>H</t>
  </si>
  <si>
    <t>Z</t>
  </si>
  <si>
    <t>S</t>
  </si>
  <si>
    <t>U</t>
  </si>
  <si>
    <t>K</t>
  </si>
  <si>
    <t>FM</t>
  </si>
  <si>
    <t>KH</t>
  </si>
  <si>
    <t>Bemerkungen</t>
  </si>
  <si>
    <t>Fest- und Feiertage:</t>
  </si>
  <si>
    <t>KW</t>
  </si>
  <si>
    <t>Feiertag?</t>
  </si>
  <si>
    <t>WFT</t>
  </si>
  <si>
    <t>FT</t>
  </si>
  <si>
    <t>Interne Daten</t>
  </si>
  <si>
    <t>Erster Tag im Monat:</t>
  </si>
  <si>
    <t>Neujahr</t>
  </si>
  <si>
    <t>Letzter Tag im Monat:</t>
  </si>
  <si>
    <t>Hl. 3 Könige</t>
  </si>
  <si>
    <t>Tage der ersten Woche</t>
  </si>
  <si>
    <t>Valentinstag</t>
  </si>
  <si>
    <t>Tage der letzten Woche</t>
  </si>
  <si>
    <t>Weiberfastnacht</t>
  </si>
  <si>
    <t>Wochen im Monat:</t>
  </si>
  <si>
    <t>Rosenmontag</t>
  </si>
  <si>
    <t>Verschiebung:</t>
  </si>
  <si>
    <t>Fastnacht</t>
  </si>
  <si>
    <t>Tage im Monat</t>
  </si>
  <si>
    <t>Aschermittwoch</t>
  </si>
  <si>
    <t>Palmsonntag</t>
  </si>
  <si>
    <t>Gründonnerstag</t>
  </si>
  <si>
    <t>Karfreitag</t>
  </si>
  <si>
    <t>Karsamstag</t>
  </si>
  <si>
    <t>Osternsonntag</t>
  </si>
  <si>
    <t>Ostermontag</t>
  </si>
  <si>
    <t>Zeitformat</t>
  </si>
  <si>
    <t>HH:MM</t>
  </si>
  <si>
    <t>Walpurgisnacht</t>
  </si>
  <si>
    <t>1. Mai Feiertag</t>
  </si>
  <si>
    <t>Muttertag</t>
  </si>
  <si>
    <t>Christi Himmelfahrt</t>
  </si>
  <si>
    <t>Pfingstsonntag</t>
  </si>
  <si>
    <t>Pfingstmontag</t>
  </si>
  <si>
    <t>Fronleichnam</t>
  </si>
  <si>
    <t>17. Juni 1953</t>
  </si>
  <si>
    <t>Maria Himmelfahrt</t>
  </si>
  <si>
    <t>Tag der dt. Einheit</t>
  </si>
  <si>
    <t>Erntedankfest</t>
  </si>
  <si>
    <t>Reformationstag</t>
  </si>
  <si>
    <t>Allerheiligen</t>
  </si>
  <si>
    <t>Martinstag</t>
  </si>
  <si>
    <t>Volkstrauertag</t>
  </si>
  <si>
    <t>Buß- Und Bettag</t>
  </si>
  <si>
    <t>Totensonntag</t>
  </si>
  <si>
    <t>1. Advent</t>
  </si>
  <si>
    <t>Nikolaus</t>
  </si>
  <si>
    <t>2. Advent</t>
  </si>
  <si>
    <t>3. Advent</t>
  </si>
  <si>
    <t>4. Advent</t>
  </si>
  <si>
    <t>Hl. Abend</t>
  </si>
  <si>
    <t>1. Weihnachtsfeiertag</t>
  </si>
  <si>
    <t>2. Weihnachtsfeiertag</t>
  </si>
  <si>
    <t>Silvester</t>
  </si>
  <si>
    <t>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</si>
</sst>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mm\ yyyy"/>
    <numFmt numFmtId="165" formatCode="dd"/>
    <numFmt numFmtId="166" formatCode="ddd"/>
    <numFmt numFmtId="167" formatCode="ddd&quot;, &quot;d/\ mm\ yy"/>
    <numFmt numFmtId="168" formatCode="0;0;&quot;&quot;;&quot;&quot;"/>
    <numFmt numFmtId="169" formatCode="ddd&quot;, &quot;d/\ mmmm\ yyyy"/>
  </numFmts>
  <fonts count="30" x14ac:knownFonts="1">
    <font>
      <sz val="1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333333"/>
      <name val="Arial"/>
      <family val="2"/>
    </font>
    <font>
      <i/>
      <sz val="10"/>
      <color rgb="FF808080"/>
      <name val="Arial"/>
      <family val="2"/>
    </font>
    <font>
      <u/>
      <sz val="10"/>
      <color rgb="FF0000EE"/>
      <name val="Arial"/>
      <family val="2"/>
    </font>
    <font>
      <sz val="10"/>
      <color rgb="FF006600"/>
      <name val="Arial"/>
      <family val="2"/>
    </font>
    <font>
      <sz val="10"/>
      <color rgb="FF996600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4"/>
      <name val="Comic Sans MS"/>
      <family val="4"/>
    </font>
    <font>
      <b/>
      <sz val="14"/>
      <name val="Comic Sans MS"/>
      <family val="4"/>
    </font>
    <font>
      <b/>
      <sz val="12"/>
      <name val="Arial"/>
      <family val="2"/>
    </font>
    <font>
      <sz val="14"/>
      <name val="Arial Black"/>
      <family val="2"/>
    </font>
    <font>
      <b/>
      <sz val="14"/>
      <name val="Arial Black"/>
      <family val="2"/>
    </font>
    <font>
      <b/>
      <sz val="10"/>
      <name val="Arial"/>
      <family val="2"/>
    </font>
    <font>
      <b/>
      <sz val="12"/>
      <name val="Comic Sans MS"/>
      <family val="4"/>
    </font>
    <font>
      <b/>
      <sz val="11.5"/>
      <name val="Arial"/>
      <family val="2"/>
    </font>
    <font>
      <sz val="12"/>
      <name val="Comic Sans MS"/>
      <family val="4"/>
    </font>
    <font>
      <sz val="12"/>
      <name val="Arial"/>
      <family val="2"/>
    </font>
    <font>
      <b/>
      <sz val="22"/>
      <color rgb="FFCCFFFF"/>
      <name val="Arial"/>
      <family val="2"/>
    </font>
    <font>
      <sz val="10"/>
      <color rgb="FFCCFFFF"/>
      <name val="Arial"/>
      <family val="2"/>
    </font>
    <font>
      <b/>
      <sz val="14"/>
      <color rgb="FFCCFFFF"/>
      <name val="Arial"/>
      <family val="2"/>
    </font>
    <font>
      <sz val="10"/>
      <color rgb="FF000000"/>
      <name val="Arial"/>
      <family val="2"/>
    </font>
    <font>
      <sz val="10"/>
      <color rgb="FF00AE00"/>
      <name val="Arial"/>
      <family val="2"/>
    </font>
    <font>
      <sz val="10"/>
      <name val="Arial"/>
      <family val="2"/>
    </font>
    <font>
      <sz val="6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BFFCD"/>
      </patternFill>
    </fill>
    <fill>
      <patternFill patternType="solid">
        <fgColor rgb="FFFFCCCC"/>
        <bgColor rgb="FFDBDBDB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6B4794"/>
      </patternFill>
    </fill>
    <fill>
      <patternFill patternType="solid">
        <fgColor rgb="FFDDDDDD"/>
        <bgColor rgb="FFDBDBDB"/>
      </patternFill>
    </fill>
    <fill>
      <patternFill patternType="solid">
        <fgColor rgb="FFF2F2F2"/>
        <bgColor rgb="FFEDEDED"/>
      </patternFill>
    </fill>
    <fill>
      <patternFill patternType="solid">
        <fgColor rgb="FFBCE4E5"/>
        <bgColor rgb="FFBEE3D3"/>
      </patternFill>
    </fill>
    <fill>
      <patternFill patternType="solid">
        <fgColor rgb="FFBEE3D3"/>
        <bgColor rgb="FFBCE4E5"/>
      </patternFill>
    </fill>
    <fill>
      <patternFill patternType="solid">
        <fgColor rgb="FFDBDBDB"/>
        <bgColor rgb="FFD9D9D9"/>
      </patternFill>
    </fill>
    <fill>
      <patternFill patternType="solid">
        <fgColor rgb="FFE6E6E6"/>
        <bgColor rgb="FFEDEDED"/>
      </patternFill>
    </fill>
    <fill>
      <patternFill patternType="solid">
        <fgColor rgb="FFEDEDED"/>
        <bgColor rgb="FFF2F2F2"/>
      </patternFill>
    </fill>
    <fill>
      <patternFill patternType="solid">
        <fgColor rgb="FF00AE00"/>
        <bgColor rgb="FF008080"/>
      </patternFill>
    </fill>
    <fill>
      <patternFill patternType="solid">
        <fgColor rgb="FF6B4794"/>
        <bgColor rgb="FF993366"/>
      </patternFill>
    </fill>
    <fill>
      <patternFill patternType="solid">
        <fgColor rgb="FF9999FF"/>
        <bgColor rgb="FF808080"/>
      </patternFill>
    </fill>
    <fill>
      <patternFill patternType="solid">
        <fgColor rgb="FFCCFFFF"/>
        <bgColor rgb="FFCBFFCD"/>
      </patternFill>
    </fill>
    <fill>
      <patternFill patternType="solid">
        <fgColor rgb="FF23FF23"/>
        <bgColor rgb="FF00AE00"/>
      </patternFill>
    </fill>
  </fills>
  <borders count="4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rgb="FF280099"/>
      </right>
      <top style="medium">
        <color auto="1"/>
      </top>
      <bottom style="hair">
        <color rgb="FFCFE7F5"/>
      </bottom>
      <diagonal/>
    </border>
    <border>
      <left style="hair">
        <color rgb="FF280099"/>
      </left>
      <right style="hair">
        <color rgb="FF280099"/>
      </right>
      <top style="medium">
        <color auto="1"/>
      </top>
      <bottom style="hair">
        <color rgb="FFCFE7F5"/>
      </bottom>
      <diagonal/>
    </border>
    <border>
      <left style="hair">
        <color rgb="FF280099"/>
      </left>
      <right style="hair">
        <color rgb="FFCCFFFF"/>
      </right>
      <top style="medium">
        <color auto="1"/>
      </top>
      <bottom style="hair">
        <color rgb="FFCFE7F5"/>
      </bottom>
      <diagonal/>
    </border>
    <border>
      <left style="hair">
        <color rgb="FFCCFFFF"/>
      </left>
      <right style="medium">
        <color auto="1"/>
      </right>
      <top style="medium">
        <color auto="1"/>
      </top>
      <bottom style="hair">
        <color rgb="FFCFE7F5"/>
      </bottom>
      <diagonal/>
    </border>
    <border>
      <left/>
      <right/>
      <top/>
      <bottom style="hair">
        <color rgb="FFE6E6FF"/>
      </bottom>
      <diagonal/>
    </border>
    <border>
      <left/>
      <right style="hair">
        <color rgb="FFE6E6FF"/>
      </right>
      <top style="hair">
        <color rgb="FFE6E6FF"/>
      </top>
      <bottom style="hair">
        <color rgb="FFE6E6FF"/>
      </bottom>
      <diagonal/>
    </border>
    <border>
      <left style="hair">
        <color rgb="FFE6E6FF"/>
      </left>
      <right/>
      <top style="hair">
        <color rgb="FFE6E6FF"/>
      </top>
      <bottom style="hair">
        <color rgb="FFE6E6FF"/>
      </bottom>
      <diagonal/>
    </border>
    <border>
      <left style="medium">
        <color auto="1"/>
      </left>
      <right style="hair">
        <color rgb="FFCFE7F5"/>
      </right>
      <top style="hair">
        <color rgb="FFCFE7F5"/>
      </top>
      <bottom style="hair">
        <color rgb="FFCFE7F5"/>
      </bottom>
      <diagonal/>
    </border>
    <border>
      <left style="hair">
        <color rgb="FFCFE7F5"/>
      </left>
      <right style="hair">
        <color rgb="FFCFE7F5"/>
      </right>
      <top style="hair">
        <color rgb="FFCFE7F5"/>
      </top>
      <bottom style="hair">
        <color rgb="FFCFE7F5"/>
      </bottom>
      <diagonal/>
    </border>
    <border>
      <left style="hair">
        <color rgb="FF280099"/>
      </left>
      <right style="hair">
        <color rgb="FFCCFFFF"/>
      </right>
      <top style="hair">
        <color rgb="FFCFE7F5"/>
      </top>
      <bottom style="hair">
        <color rgb="FFCFE7F5"/>
      </bottom>
      <diagonal/>
    </border>
    <border>
      <left style="hair">
        <color rgb="FFCCFFFF"/>
      </left>
      <right style="medium">
        <color auto="1"/>
      </right>
      <top style="hair">
        <color rgb="FFCFE7F5"/>
      </top>
      <bottom style="hair">
        <color rgb="FFCFE7F5"/>
      </bottom>
      <diagonal/>
    </border>
    <border>
      <left/>
      <right style="hair">
        <color rgb="FFE6E6FF"/>
      </right>
      <top style="hair">
        <color rgb="FFE6E6FF"/>
      </top>
      <bottom/>
      <diagonal/>
    </border>
    <border>
      <left style="hair">
        <color rgb="FFE6E6FF"/>
      </left>
      <right/>
      <top style="hair">
        <color rgb="FFE6E6FF"/>
      </top>
      <bottom/>
      <diagonal/>
    </border>
    <border>
      <left style="medium">
        <color auto="1"/>
      </left>
      <right style="hair">
        <color rgb="FFCFE7F5"/>
      </right>
      <top style="hair">
        <color rgb="FFCFE7F5"/>
      </top>
      <bottom style="medium">
        <color auto="1"/>
      </bottom>
      <diagonal/>
    </border>
    <border>
      <left style="hair">
        <color rgb="FFCFE7F5"/>
      </left>
      <right style="hair">
        <color rgb="FFCFE7F5"/>
      </right>
      <top style="hair">
        <color rgb="FFCFE7F5"/>
      </top>
      <bottom style="medium">
        <color auto="1"/>
      </bottom>
      <diagonal/>
    </border>
    <border>
      <left style="hair">
        <color rgb="FF280099"/>
      </left>
      <right style="hair">
        <color rgb="FFCCFFFF"/>
      </right>
      <top style="hair">
        <color rgb="FFCFE7F5"/>
      </top>
      <bottom style="medium">
        <color auto="1"/>
      </bottom>
      <diagonal/>
    </border>
    <border>
      <left style="hair">
        <color rgb="FFCCFFFF"/>
      </left>
      <right style="medium">
        <color auto="1"/>
      </right>
      <top style="hair">
        <color rgb="FFCFE7F5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33">
    <xf numFmtId="0" fontId="0" fillId="0" borderId="0"/>
    <xf numFmtId="0" fontId="1" fillId="0" borderId="0" applyBorder="0" applyProtection="0"/>
    <xf numFmtId="0" fontId="2" fillId="0" borderId="0" applyBorder="0" applyProtection="0"/>
    <xf numFmtId="0" fontId="3" fillId="0" borderId="0" applyBorder="0" applyProtection="0"/>
    <xf numFmtId="0" fontId="28" fillId="0" borderId="0" applyBorder="0" applyProtection="0"/>
    <xf numFmtId="0" fontId="4" fillId="2" borderId="1" applyProtection="0"/>
    <xf numFmtId="0" fontId="5" fillId="0" borderId="0" applyBorder="0" applyProtection="0"/>
    <xf numFmtId="0" fontId="6" fillId="0" borderId="0" applyBorder="0" applyProtection="0"/>
    <xf numFmtId="0" fontId="28" fillId="0" borderId="0" applyBorder="0" applyProtection="0"/>
    <xf numFmtId="0" fontId="7" fillId="3" borderId="0" applyBorder="0" applyProtection="0"/>
    <xf numFmtId="0" fontId="8" fillId="2" borderId="0" applyBorder="0" applyProtection="0"/>
    <xf numFmtId="0" fontId="9" fillId="4" borderId="0" applyBorder="0" applyProtection="0"/>
    <xf numFmtId="0" fontId="9" fillId="0" borderId="0" applyBorder="0" applyProtection="0"/>
    <xf numFmtId="0" fontId="10" fillId="5" borderId="0" applyBorder="0" applyProtection="0"/>
    <xf numFmtId="0" fontId="11" fillId="0" borderId="0" applyBorder="0" applyProtection="0"/>
    <xf numFmtId="0" fontId="12" fillId="6" borderId="0" applyBorder="0" applyProtection="0"/>
    <xf numFmtId="0" fontId="12" fillId="7" borderId="0" applyBorder="0" applyProtection="0"/>
    <xf numFmtId="0" fontId="11" fillId="8" borderId="0" applyBorder="0" applyProtection="0"/>
    <xf numFmtId="0" fontId="12" fillId="6" borderId="0" applyBorder="0" applyProtection="0"/>
    <xf numFmtId="0" fontId="12" fillId="7" borderId="0" applyBorder="0" applyProtection="0"/>
    <xf numFmtId="0" fontId="11" fillId="8" borderId="0" applyBorder="0" applyProtection="0"/>
    <xf numFmtId="0" fontId="11" fillId="0" borderId="0" applyBorder="0" applyProtection="0"/>
    <xf numFmtId="0" fontId="9" fillId="4" borderId="0" applyBorder="0" applyProtection="0"/>
    <xf numFmtId="0" fontId="10" fillId="5" borderId="0" applyBorder="0" applyProtection="0"/>
    <xf numFmtId="0" fontId="5" fillId="0" borderId="0" applyBorder="0" applyProtection="0"/>
    <xf numFmtId="0" fontId="7" fillId="3" borderId="0" applyBorder="0" applyProtection="0"/>
    <xf numFmtId="0" fontId="2" fillId="0" borderId="0" applyBorder="0" applyProtection="0"/>
    <xf numFmtId="0" fontId="3" fillId="0" borderId="0" applyBorder="0" applyProtection="0"/>
    <xf numFmtId="0" fontId="8" fillId="2" borderId="0" applyBorder="0" applyProtection="0"/>
    <xf numFmtId="0" fontId="4" fillId="2" borderId="1" applyProtection="0"/>
    <xf numFmtId="0" fontId="28" fillId="0" borderId="0" applyBorder="0" applyProtection="0"/>
    <xf numFmtId="0" fontId="28" fillId="0" borderId="0" applyBorder="0" applyProtection="0"/>
    <xf numFmtId="0" fontId="9" fillId="0" borderId="0" applyBorder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Protection="1"/>
    <xf numFmtId="0" fontId="14" fillId="0" borderId="0" xfId="0" applyFont="1" applyAlignment="1" applyProtection="1">
      <alignment horizontal="left" vertical="center"/>
    </xf>
    <xf numFmtId="164" fontId="14" fillId="0" borderId="0" xfId="0" applyNumberFormat="1" applyFont="1" applyAlignment="1" applyProtection="1">
      <alignment horizontal="left" vertical="center"/>
    </xf>
    <xf numFmtId="0" fontId="16" fillId="10" borderId="4" xfId="0" applyFont="1" applyFill="1" applyBorder="1" applyAlignment="1">
      <alignment horizontal="center" vertical="center"/>
    </xf>
    <xf numFmtId="0" fontId="17" fillId="0" borderId="4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165" fontId="0" fillId="11" borderId="4" xfId="0" applyNumberFormat="1" applyFont="1" applyFill="1" applyBorder="1" applyAlignment="1">
      <alignment horizontal="center"/>
    </xf>
    <xf numFmtId="165" fontId="0" fillId="11" borderId="4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0" fillId="0" borderId="9" xfId="0" applyBorder="1" applyAlignment="1">
      <alignment horizontal="center" vertical="center"/>
    </xf>
    <xf numFmtId="0" fontId="13" fillId="0" borderId="10" xfId="0" applyFont="1" applyBorder="1"/>
    <xf numFmtId="166" fontId="0" fillId="0" borderId="9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0" fontId="15" fillId="0" borderId="17" xfId="0" applyFont="1" applyBorder="1" applyAlignment="1">
      <alignment horizontal="center" vertical="center"/>
    </xf>
    <xf numFmtId="0" fontId="19" fillId="13" borderId="18" xfId="0" applyFont="1" applyFill="1" applyBorder="1" applyAlignment="1">
      <alignment horizontal="center" vertical="center"/>
    </xf>
    <xf numFmtId="165" fontId="20" fillId="13" borderId="17" xfId="0" applyNumberFormat="1" applyFont="1" applyFill="1" applyBorder="1" applyAlignment="1">
      <alignment horizontal="center" vertical="center"/>
    </xf>
    <xf numFmtId="165" fontId="20" fillId="13" borderId="19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12" borderId="16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1" fillId="0" borderId="21" xfId="0" applyFont="1" applyBorder="1" applyAlignment="1" applyProtection="1">
      <alignment vertical="center" wrapText="1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14" borderId="1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1" fillId="0" borderId="25" xfId="0" applyFont="1" applyBorder="1" applyAlignment="1" applyProtection="1">
      <alignment vertical="center" wrapText="1"/>
      <protection locked="0"/>
    </xf>
    <xf numFmtId="0" fontId="21" fillId="0" borderId="26" xfId="0" applyFont="1" applyBorder="1" applyAlignment="1" applyProtection="1">
      <alignment vertical="center" wrapText="1"/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0" fontId="21" fillId="0" borderId="0" xfId="0" applyFont="1"/>
    <xf numFmtId="0" fontId="0" fillId="0" borderId="0" xfId="0" applyFont="1" applyAlignment="1">
      <alignment horizontal="left"/>
    </xf>
    <xf numFmtId="0" fontId="0" fillId="0" borderId="0" xfId="0" applyProtection="1"/>
    <xf numFmtId="0" fontId="0" fillId="17" borderId="35" xfId="0" applyFill="1" applyBorder="1" applyAlignment="1" applyProtection="1">
      <alignment vertical="center"/>
    </xf>
    <xf numFmtId="0" fontId="0" fillId="17" borderId="36" xfId="0" applyFill="1" applyBorder="1" applyAlignment="1" applyProtection="1">
      <alignment vertical="center"/>
    </xf>
    <xf numFmtId="167" fontId="0" fillId="18" borderId="37" xfId="0" applyNumberFormat="1" applyFill="1" applyBorder="1" applyAlignment="1" applyProtection="1">
      <alignment horizontal="right" vertical="center" indent="1"/>
    </xf>
    <xf numFmtId="167" fontId="0" fillId="18" borderId="38" xfId="0" applyNumberFormat="1" applyFill="1" applyBorder="1" applyAlignment="1" applyProtection="1">
      <alignment horizontal="center" vertical="center"/>
    </xf>
    <xf numFmtId="168" fontId="26" fillId="19" borderId="39" xfId="0" applyNumberFormat="1" applyFont="1" applyFill="1" applyBorder="1" applyAlignment="1" applyProtection="1">
      <alignment horizontal="center" vertical="center"/>
    </xf>
    <xf numFmtId="0" fontId="26" fillId="19" borderId="39" xfId="0" applyFont="1" applyFill="1" applyBorder="1" applyAlignment="1" applyProtection="1">
      <alignment horizontal="center" vertical="center"/>
      <protection locked="0"/>
    </xf>
    <xf numFmtId="168" fontId="27" fillId="19" borderId="39" xfId="0" applyNumberFormat="1" applyFont="1" applyFill="1" applyBorder="1" applyAlignment="1" applyProtection="1">
      <alignment horizontal="center" vertical="center"/>
    </xf>
    <xf numFmtId="168" fontId="27" fillId="19" borderId="40" xfId="0" applyNumberFormat="1" applyFont="1" applyFill="1" applyBorder="1" applyAlignment="1" applyProtection="1">
      <alignment horizontal="center" vertical="center"/>
    </xf>
    <xf numFmtId="169" fontId="0" fillId="17" borderId="36" xfId="0" applyNumberFormat="1" applyFill="1" applyBorder="1" applyAlignment="1" applyProtection="1">
      <alignment horizontal="center" vertical="center"/>
    </xf>
    <xf numFmtId="167" fontId="0" fillId="18" borderId="37" xfId="0" applyNumberFormat="1" applyFont="1" applyFill="1" applyBorder="1" applyAlignment="1" applyProtection="1">
      <alignment horizontal="right" vertical="center" indent="1"/>
    </xf>
    <xf numFmtId="0" fontId="0" fillId="18" borderId="38" xfId="0" applyFont="1" applyFill="1" applyBorder="1" applyAlignment="1" applyProtection="1">
      <alignment vertical="center"/>
    </xf>
    <xf numFmtId="0" fontId="0" fillId="17" borderId="41" xfId="0" applyFont="1" applyFill="1" applyBorder="1" applyAlignment="1" applyProtection="1">
      <alignment vertical="center"/>
    </xf>
    <xf numFmtId="169" fontId="0" fillId="17" borderId="42" xfId="0" applyNumberFormat="1" applyFill="1" applyBorder="1" applyAlignment="1" applyProtection="1">
      <alignment horizontal="center" vertical="center"/>
    </xf>
    <xf numFmtId="0" fontId="0" fillId="17" borderId="36" xfId="0" applyFill="1" applyBorder="1" applyAlignment="1" applyProtection="1">
      <alignment horizontal="center" vertical="center"/>
    </xf>
    <xf numFmtId="0" fontId="0" fillId="17" borderId="35" xfId="0" applyFont="1" applyFill="1" applyBorder="1" applyAlignment="1" applyProtection="1">
      <alignment horizontal="left" vertical="center"/>
    </xf>
    <xf numFmtId="0" fontId="0" fillId="17" borderId="41" xfId="0" applyFont="1" applyFill="1" applyBorder="1" applyAlignment="1" applyProtection="1">
      <alignment horizontal="left" vertical="center"/>
    </xf>
    <xf numFmtId="0" fontId="0" fillId="17" borderId="42" xfId="0" applyFill="1" applyBorder="1" applyAlignment="1" applyProtection="1">
      <alignment horizontal="center" vertical="center"/>
    </xf>
    <xf numFmtId="0" fontId="0" fillId="17" borderId="35" xfId="0" applyFill="1" applyBorder="1" applyAlignment="1" applyProtection="1">
      <alignment horizontal="right" vertical="center"/>
    </xf>
    <xf numFmtId="0" fontId="0" fillId="17" borderId="41" xfId="0" applyFill="1" applyBorder="1" applyAlignment="1" applyProtection="1">
      <alignment horizontal="right" vertical="center"/>
    </xf>
    <xf numFmtId="20" fontId="0" fillId="17" borderId="42" xfId="0" applyNumberFormat="1" applyFill="1" applyBorder="1" applyAlignment="1" applyProtection="1">
      <alignment horizontal="center" vertical="center"/>
    </xf>
    <xf numFmtId="167" fontId="0" fillId="18" borderId="43" xfId="0" applyNumberFormat="1" applyFont="1" applyFill="1" applyBorder="1" applyAlignment="1" applyProtection="1">
      <alignment horizontal="right" vertical="center" indent="1"/>
    </xf>
    <xf numFmtId="0" fontId="0" fillId="18" borderId="44" xfId="0" applyFont="1" applyFill="1" applyBorder="1" applyAlignment="1" applyProtection="1">
      <alignment vertical="center"/>
    </xf>
    <xf numFmtId="168" fontId="26" fillId="19" borderId="45" xfId="0" applyNumberFormat="1" applyFont="1" applyFill="1" applyBorder="1" applyAlignment="1" applyProtection="1">
      <alignment horizontal="center" vertical="center"/>
    </xf>
    <xf numFmtId="0" fontId="27" fillId="19" borderId="45" xfId="0" applyFont="1" applyFill="1" applyBorder="1" applyAlignment="1" applyProtection="1">
      <alignment horizontal="center" vertical="center"/>
      <protection locked="0"/>
    </xf>
    <xf numFmtId="168" fontId="27" fillId="19" borderId="45" xfId="0" applyNumberFormat="1" applyFont="1" applyFill="1" applyBorder="1" applyAlignment="1" applyProtection="1">
      <alignment horizontal="center" vertical="center"/>
    </xf>
    <xf numFmtId="168" fontId="27" fillId="19" borderId="46" xfId="0" applyNumberFormat="1" applyFont="1" applyFill="1" applyBorder="1" applyAlignment="1" applyProtection="1">
      <alignment horizontal="center" vertical="center"/>
    </xf>
    <xf numFmtId="0" fontId="15" fillId="0" borderId="0" xfId="0" applyFont="1" applyBorder="1" applyAlignment="1">
      <alignment horizontal="center" vertical="center"/>
    </xf>
    <xf numFmtId="165" fontId="0" fillId="0" borderId="0" xfId="0" applyNumberFormat="1" applyFont="1" applyBorder="1" applyAlignment="1">
      <alignment vertical="top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Border="1" applyAlignment="1">
      <alignment vertical="center"/>
    </xf>
    <xf numFmtId="164" fontId="14" fillId="0" borderId="0" xfId="0" applyNumberFormat="1" applyFont="1" applyBorder="1" applyAlignment="1">
      <alignment horizontal="left" vertical="center"/>
    </xf>
    <xf numFmtId="0" fontId="15" fillId="9" borderId="2" xfId="0" applyFont="1" applyFill="1" applyBorder="1" applyAlignment="1">
      <alignment horizontal="right" vertical="center"/>
    </xf>
    <xf numFmtId="0" fontId="15" fillId="9" borderId="3" xfId="0" applyFont="1" applyFill="1" applyBorder="1" applyAlignment="1">
      <alignment horizontal="left" vertical="center"/>
    </xf>
    <xf numFmtId="0" fontId="15" fillId="9" borderId="5" xfId="0" applyFont="1" applyFill="1" applyBorder="1" applyAlignment="1">
      <alignment horizontal="right" vertical="center"/>
    </xf>
    <xf numFmtId="0" fontId="15" fillId="9" borderId="6" xfId="0" applyFont="1" applyFill="1" applyBorder="1" applyAlignment="1">
      <alignment horizontal="left" vertical="center"/>
    </xf>
    <xf numFmtId="0" fontId="14" fillId="0" borderId="0" xfId="0" applyFont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>
      <alignment horizontal="center" vertical="center"/>
    </xf>
    <xf numFmtId="0" fontId="0" fillId="12" borderId="16" xfId="0" applyFont="1" applyFill="1" applyBorder="1" applyAlignment="1">
      <alignment horizontal="center"/>
    </xf>
    <xf numFmtId="0" fontId="15" fillId="9" borderId="7" xfId="0" applyFont="1" applyFill="1" applyBorder="1" applyAlignment="1">
      <alignment horizontal="right" vertical="center"/>
    </xf>
    <xf numFmtId="0" fontId="15" fillId="9" borderId="8" xfId="0" applyFont="1" applyFill="1" applyBorder="1" applyAlignment="1">
      <alignment horizontal="left" vertical="center"/>
    </xf>
    <xf numFmtId="166" fontId="18" fillId="0" borderId="13" xfId="0" applyNumberFormat="1" applyFont="1" applyBorder="1" applyAlignment="1">
      <alignment horizontal="center" vertical="center" textRotation="90"/>
    </xf>
    <xf numFmtId="0" fontId="18" fillId="0" borderId="14" xfId="0" applyFont="1" applyBorder="1" applyAlignment="1">
      <alignment horizontal="center" vertical="center" textRotation="90"/>
    </xf>
    <xf numFmtId="0" fontId="18" fillId="0" borderId="15" xfId="0" applyFont="1" applyBorder="1" applyAlignment="1">
      <alignment horizontal="center" vertical="center" textRotation="90"/>
    </xf>
    <xf numFmtId="0" fontId="0" fillId="12" borderId="47" xfId="0" applyFont="1" applyFill="1" applyBorder="1" applyAlignment="1">
      <alignment horizontal="center"/>
    </xf>
    <xf numFmtId="0" fontId="0" fillId="12" borderId="0" xfId="0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center"/>
    </xf>
    <xf numFmtId="0" fontId="0" fillId="0" borderId="28" xfId="0" applyBorder="1" applyAlignment="1" applyProtection="1">
      <alignment horizontal="left" vertical="top"/>
      <protection locked="0"/>
    </xf>
    <xf numFmtId="0" fontId="15" fillId="0" borderId="0" xfId="0" applyFont="1" applyBorder="1" applyAlignment="1">
      <alignment horizontal="center" vertical="center"/>
    </xf>
    <xf numFmtId="0" fontId="29" fillId="0" borderId="7" xfId="0" applyFont="1" applyBorder="1" applyAlignment="1">
      <alignment horizontal="left"/>
    </xf>
    <xf numFmtId="0" fontId="29" fillId="0" borderId="29" xfId="0" applyFont="1" applyBorder="1" applyAlignment="1">
      <alignment horizontal="left"/>
    </xf>
    <xf numFmtId="0" fontId="25" fillId="16" borderId="34" xfId="0" applyFont="1" applyFill="1" applyBorder="1" applyAlignment="1" applyProtection="1">
      <alignment horizontal="center" vertical="center"/>
    </xf>
    <xf numFmtId="0" fontId="23" fillId="15" borderId="30" xfId="0" applyFont="1" applyFill="1" applyBorder="1" applyAlignment="1" applyProtection="1">
      <alignment horizontal="center" vertical="center"/>
    </xf>
    <xf numFmtId="0" fontId="24" fillId="15" borderId="31" xfId="0" applyFont="1" applyFill="1" applyBorder="1" applyAlignment="1" applyProtection="1">
      <alignment horizontal="center" vertical="center" textRotation="90"/>
    </xf>
    <xf numFmtId="0" fontId="24" fillId="15" borderId="32" xfId="0" applyFont="1" applyFill="1" applyBorder="1" applyAlignment="1" applyProtection="1">
      <alignment horizontal="center" vertical="center" textRotation="90"/>
    </xf>
    <xf numFmtId="0" fontId="24" fillId="15" borderId="33" xfId="0" applyFont="1" applyFill="1" applyBorder="1" applyAlignment="1" applyProtection="1">
      <alignment horizontal="center" vertical="center" textRotation="90"/>
    </xf>
  </cellXfs>
  <cellStyles count="33">
    <cellStyle name="Accent" xfId="14"/>
    <cellStyle name="Accent 1" xfId="15"/>
    <cellStyle name="Accent 1 5" xfId="18"/>
    <cellStyle name="Accent 2" xfId="16"/>
    <cellStyle name="Accent 2 6" xfId="19"/>
    <cellStyle name="Accent 3" xfId="17"/>
    <cellStyle name="Accent 3 7" xfId="20"/>
    <cellStyle name="Accent 4" xfId="21"/>
    <cellStyle name="Bad" xfId="11"/>
    <cellStyle name="Bad 8" xfId="22"/>
    <cellStyle name="Error" xfId="13"/>
    <cellStyle name="Error 9" xfId="23"/>
    <cellStyle name="Footnote" xfId="6"/>
    <cellStyle name="Footnote 10" xfId="24"/>
    <cellStyle name="Good" xfId="9"/>
    <cellStyle name="Good 11" xfId="25"/>
    <cellStyle name="Heading" xfId="1"/>
    <cellStyle name="Heading 1" xfId="2"/>
    <cellStyle name="Heading 1 12" xfId="26"/>
    <cellStyle name="Heading 2" xfId="3"/>
    <cellStyle name="Heading 2 13" xfId="27"/>
    <cellStyle name="Hyperlink" xfId="7"/>
    <cellStyle name="Neutral" xfId="10"/>
    <cellStyle name="Neutral 14" xfId="28"/>
    <cellStyle name="Note" xfId="5"/>
    <cellStyle name="Note 15" xfId="29"/>
    <cellStyle name="Standard" xfId="0" builtinId="0"/>
    <cellStyle name="Status" xfId="8"/>
    <cellStyle name="Status 16" xfId="30"/>
    <cellStyle name="Text" xfId="4"/>
    <cellStyle name="Text 17" xfId="31"/>
    <cellStyle name="Warning" xfId="12"/>
    <cellStyle name="Warning 18" xfId="32"/>
  </cellStyles>
  <dxfs count="4">
    <dxf>
      <font>
        <name val="Arial"/>
      </font>
      <fill>
        <patternFill>
          <bgColor rgb="FFD9D9D9"/>
        </patternFill>
      </fill>
    </dxf>
    <dxf>
      <font>
        <name val="Arial"/>
      </font>
      <numFmt numFmtId="170" formatCode="&quot;&quot;;&quot;&quot;;&quot;&quot;"/>
    </dxf>
    <dxf>
      <font>
        <name val="Arial"/>
      </font>
      <fill>
        <patternFill>
          <bgColor rgb="FFCBFFCD"/>
        </patternFill>
      </fill>
    </dxf>
    <dxf>
      <font>
        <b/>
        <i val="0"/>
        <name val="Arial"/>
      </font>
      <fill>
        <patternFill>
          <bgColor rgb="FFFFFF99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23FF23"/>
      <rgbColor rgb="FF0000EE"/>
      <rgbColor rgb="FFEDEDED"/>
      <rgbColor rgb="FFFF00FF"/>
      <rgbColor rgb="FF00FFFF"/>
      <rgbColor rgb="FF800000"/>
      <rgbColor rgb="FF006600"/>
      <rgbColor rgb="FF280099"/>
      <rgbColor rgb="FF996600"/>
      <rgbColor rgb="FF800080"/>
      <rgbColor rgb="FF008080"/>
      <rgbColor rgb="FFDBDBDB"/>
      <rgbColor rgb="FF808080"/>
      <rgbColor rgb="FF9999FF"/>
      <rgbColor rgb="FF993366"/>
      <rgbColor rgb="FFFFFFCC"/>
      <rgbColor rgb="FFCCFFFF"/>
      <rgbColor rgb="FF660066"/>
      <rgbColor rgb="FFE6E6FF"/>
      <rgbColor rgb="FF0066CC"/>
      <rgbColor rgb="FFD9D9D9"/>
      <rgbColor rgb="FF000080"/>
      <rgbColor rgb="FFFF00FF"/>
      <rgbColor rgb="FFF2F2F2"/>
      <rgbColor rgb="FF00FFFF"/>
      <rgbColor rgb="FF800080"/>
      <rgbColor rgb="FF800000"/>
      <rgbColor rgb="FF008080"/>
      <rgbColor rgb="FF0000FF"/>
      <rgbColor rgb="FF00CCFF"/>
      <rgbColor rgb="FFCBFFCD"/>
      <rgbColor rgb="FFCCFFCC"/>
      <rgbColor rgb="FFFFFF99"/>
      <rgbColor rgb="FFBCE4E5"/>
      <rgbColor rgb="FFE6E6E6"/>
      <rgbColor rgb="FFDDDDDD"/>
      <rgbColor rgb="FFFFCCCC"/>
      <rgbColor rgb="FF3366FF"/>
      <rgbColor rgb="FF33CCCC"/>
      <rgbColor rgb="FF99CC00"/>
      <rgbColor rgb="FFCFE7F5"/>
      <rgbColor rgb="FFFF9900"/>
      <rgbColor rgb="FFFF6600"/>
      <rgbColor rgb="FF6B4794"/>
      <rgbColor rgb="FFBEE3D3"/>
      <rgbColor rgb="FF003366"/>
      <rgbColor rgb="FF00AE0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150909</xdr:colOff>
      <xdr:row>0</xdr:row>
      <xdr:rowOff>0</xdr:rowOff>
    </xdr:from>
    <xdr:to>
      <xdr:col>36</xdr:col>
      <xdr:colOff>11248</xdr:colOff>
      <xdr:row>2</xdr:row>
      <xdr:rowOff>200891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36159" y="0"/>
          <a:ext cx="558839" cy="581891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37</xdr:col>
      <xdr:colOff>0</xdr:colOff>
      <xdr:row>6</xdr:row>
      <xdr:rowOff>42333</xdr:rowOff>
    </xdr:from>
    <xdr:to>
      <xdr:col>40</xdr:col>
      <xdr:colOff>275166</xdr:colOff>
      <xdr:row>31</xdr:row>
      <xdr:rowOff>201084</xdr:rowOff>
    </xdr:to>
    <xdr:sp macro="" textlink="">
      <xdr:nvSpPr>
        <xdr:cNvPr id="3" name="Textfeld 2"/>
        <xdr:cNvSpPr txBox="1"/>
      </xdr:nvSpPr>
      <xdr:spPr>
        <a:xfrm>
          <a:off x="9810750" y="1090083"/>
          <a:ext cx="3979333" cy="60430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spcAft>
              <a:spcPts val="600"/>
            </a:spcAft>
          </a:pPr>
          <a:r>
            <a:rPr lang="de-DE" sz="1400" b="1">
              <a:latin typeface="Arial" panose="020B0604020202020204" pitchFamily="34" charset="0"/>
              <a:cs typeface="Arial" panose="020B0604020202020204" pitchFamily="34" charset="0"/>
            </a:rPr>
            <a:t>Hinweise:</a:t>
          </a:r>
        </a:p>
        <a:p>
          <a:pPr marL="180000" marR="0" lvl="0" indent="-45720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I: alle Bewohner, </a:t>
          </a: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auch Senioren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die an diesem Tag in ihrem Wohnheim anwesend sind.</a:t>
          </a:r>
        </a:p>
        <a:p>
          <a:pPr marL="180000" marR="0" lvl="0" indent="-45720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S: Wird </a:t>
          </a: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nur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in der Senoirengruppe für die Nachmittags-betreuung der Bewohner aus </a:t>
          </a: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anderen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Gruppen eingetragen.</a:t>
          </a:r>
        </a:p>
        <a:p>
          <a:pPr marL="180000" marR="0" lvl="0" indent="-45720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IS: Ein Strich </a:t>
          </a: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und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ein S wird nur für die Senioren eingetragen, die auch in der Seniorengruppe wohnen.</a:t>
          </a:r>
        </a:p>
        <a:p>
          <a:pPr marL="180000" marR="0" lvl="0" indent="-45720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H: kann und soll auch weggelassen werden! Es ist einfacher zu zählen, wenn die Felder bei Abwesenheit leer sind.</a:t>
          </a:r>
        </a:p>
        <a:p>
          <a:pPr marL="180000" marR="0" lvl="0" indent="-45720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K: nur eintragen, wenn der Bewohner in seiner Gruppe auch betreut wird. Wenn er in der Seniorengruppe betreut wird und dort nicht wohnt, bitte einen Strich eintragen.</a:t>
          </a:r>
        </a:p>
        <a:p>
          <a:pPr marL="180000" marR="0" lvl="0" indent="-45720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KH: Bei Krankenhausaufenthalten bitte in der Bemerkungsspalte eintragen welches Krankenhaus!</a:t>
          </a:r>
        </a:p>
        <a:p>
          <a:pPr marL="180000" marR="0" lvl="0" indent="-45720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anderen Buchstaben sollten klar sein.</a:t>
          </a:r>
        </a:p>
        <a:p>
          <a:pPr marL="171450" indent="-171450">
            <a:spcAft>
              <a:spcPts val="600"/>
            </a:spcAft>
            <a:buFont typeface="Wingdings" panose="05000000000000000000" pitchFamily="2" charset="2"/>
            <a:buChar char="Ø"/>
          </a:pP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Bitte alles in Großbuchstaben eingeben.</a:t>
          </a:r>
        </a:p>
        <a:p>
          <a:pPr marL="171450" indent="-171450">
            <a:spcAft>
              <a:spcPts val="600"/>
            </a:spcAft>
            <a:buFont typeface="Wingdings" panose="05000000000000000000" pitchFamily="2" charset="2"/>
            <a:buChar char="Ø"/>
          </a:pP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Der Strich (I) ist ein großes i.</a:t>
          </a:r>
        </a:p>
        <a:p>
          <a:pPr marL="171450" indent="-171450">
            <a:spcAft>
              <a:spcPts val="600"/>
            </a:spcAft>
            <a:buFont typeface="Wingdings" panose="05000000000000000000" pitchFamily="2" charset="2"/>
            <a:buChar char="Ø"/>
          </a:pP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Es sind nur die Zeichen aus der Legende möglich. Alles Andere wird abgewiesen.</a:t>
          </a:r>
        </a:p>
        <a:p>
          <a:pPr marL="171450" indent="-171450">
            <a:spcAft>
              <a:spcPts val="600"/>
            </a:spcAft>
            <a:buFont typeface="Wingdings" panose="05000000000000000000" pitchFamily="2" charset="2"/>
            <a:buChar char="Ø"/>
          </a:pP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Die gesetzlichen Feiertage werden automatisch berechnet.</a:t>
          </a:r>
        </a:p>
        <a:p>
          <a:pPr marL="171450" indent="-171450">
            <a:spcAft>
              <a:spcPts val="600"/>
            </a:spcAft>
            <a:buFont typeface="Wingdings" panose="05000000000000000000" pitchFamily="2" charset="2"/>
            <a:buChar char="Ø"/>
          </a:pP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Unten am Blatt können freie Bemerkungen eingetragen werden.</a:t>
          </a:r>
        </a:p>
        <a:p>
          <a:pPr marL="171450" indent="-171450">
            <a:spcAft>
              <a:spcPts val="600"/>
            </a:spcAft>
            <a:buFont typeface="Wingdings" panose="05000000000000000000" pitchFamily="2" charset="2"/>
            <a:buChar char="Ø"/>
          </a:pP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Wird ‚von Hand ausfüllen‘ mit ‚ja‘ beantwortet, bleiben die Zählfelder leer.</a:t>
          </a:r>
        </a:p>
        <a:p>
          <a:pPr marL="171450" indent="-171450">
            <a:spcAft>
              <a:spcPts val="600"/>
            </a:spcAft>
            <a:buFont typeface="Wingdings" panose="05000000000000000000" pitchFamily="2" charset="2"/>
            <a:buChar char="Ø"/>
          </a:pP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Sollten Fehler auftreten (z.B. falsche Feiertage), bitte schnell Bescheid sagen! </a:t>
          </a:r>
          <a:br>
            <a:rPr lang="de-DE" sz="11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(h.schottky@lh-kg.de)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52"/>
  <sheetViews>
    <sheetView showGridLines="0" tabSelected="1" zoomScale="90" zoomScaleNormal="90" workbookViewId="0">
      <selection activeCell="C1" sqref="C1:M1"/>
    </sheetView>
  </sheetViews>
  <sheetFormatPr baseColWidth="10" defaultColWidth="9.140625" defaultRowHeight="21" x14ac:dyDescent="0.4"/>
  <cols>
    <col min="1" max="1" width="3.5703125" style="1" customWidth="1"/>
    <col min="2" max="2" width="22.85546875" style="2" customWidth="1"/>
    <col min="3" max="36" width="3.42578125" customWidth="1"/>
    <col min="37" max="37" width="1.85546875" customWidth="1"/>
    <col min="38" max="38" width="21.42578125" customWidth="1"/>
    <col min="39" max="39" width="24.5703125" customWidth="1"/>
    <col min="40" max="40" width="9.5703125" customWidth="1"/>
    <col min="41" max="41" width="5.140625" style="1" customWidth="1"/>
    <col min="42" max="50" width="3.5703125" style="1" customWidth="1"/>
    <col min="51" max="52" width="3.5703125" customWidth="1"/>
    <col min="53" max="63" width="3.5703125" hidden="1" customWidth="1"/>
    <col min="64" max="66" width="3.28515625" hidden="1" customWidth="1"/>
    <col min="67" max="68" width="7.7109375" hidden="1" customWidth="1"/>
    <col min="69" max="70" width="3.28515625" hidden="1" customWidth="1"/>
    <col min="71" max="72" width="7.7109375" hidden="1" customWidth="1"/>
    <col min="73" max="1027" width="3.5703125" customWidth="1"/>
  </cols>
  <sheetData>
    <row r="1" spans="1:74" s="3" customFormat="1" ht="28.35" customHeight="1" x14ac:dyDescent="0.45">
      <c r="A1" s="79" t="s">
        <v>0</v>
      </c>
      <c r="B1" s="79"/>
      <c r="C1" s="80" t="s">
        <v>1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1" t="s">
        <v>2</v>
      </c>
      <c r="O1" s="81"/>
      <c r="P1" s="81"/>
      <c r="Q1" s="81"/>
      <c r="R1" s="80"/>
      <c r="S1" s="80"/>
      <c r="T1" s="80"/>
      <c r="U1" s="80"/>
      <c r="V1" s="81" t="s">
        <v>3</v>
      </c>
      <c r="W1" s="81"/>
      <c r="X1" s="81"/>
      <c r="Y1" s="81"/>
      <c r="Z1" s="74">
        <f>DATE(EPJahr,EPMonat,1)</f>
        <v>43617</v>
      </c>
      <c r="AA1" s="74"/>
      <c r="AB1" s="74"/>
      <c r="AC1" s="74"/>
      <c r="AD1" s="74"/>
      <c r="AE1" s="74"/>
      <c r="AF1" s="74"/>
      <c r="AG1" s="74"/>
      <c r="AH1" s="74"/>
      <c r="AO1" s="71"/>
      <c r="AP1" s="71"/>
      <c r="AQ1" s="71"/>
      <c r="AR1" s="71"/>
      <c r="AS1" s="71"/>
      <c r="AT1" s="71"/>
      <c r="AU1" s="71"/>
      <c r="AV1" s="71"/>
      <c r="AW1" s="71"/>
      <c r="AX1" s="71"/>
    </row>
    <row r="2" spans="1:74" s="3" customFormat="1" ht="2.85" customHeight="1" thickBot="1" x14ac:dyDescent="0.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5"/>
      <c r="R2" s="7"/>
      <c r="S2" s="7"/>
      <c r="T2" s="7"/>
      <c r="U2" s="7"/>
      <c r="V2" s="5"/>
      <c r="W2" s="5"/>
      <c r="X2" s="5"/>
      <c r="Y2" s="5"/>
      <c r="Z2" s="8"/>
      <c r="AA2" s="8"/>
      <c r="AB2" s="8"/>
      <c r="AC2" s="8"/>
      <c r="AD2" s="8"/>
      <c r="AE2" s="8"/>
      <c r="AF2" s="8"/>
      <c r="AG2" s="8"/>
      <c r="AH2" s="8"/>
      <c r="AI2" s="6"/>
      <c r="AJ2" s="6"/>
      <c r="AL2"/>
      <c r="AM2"/>
      <c r="AO2" s="71"/>
      <c r="AP2" s="71"/>
      <c r="AQ2" s="71"/>
      <c r="AR2" s="71"/>
      <c r="AS2" s="71"/>
      <c r="AT2" s="71"/>
      <c r="AU2" s="71"/>
      <c r="AV2" s="71"/>
      <c r="AW2" s="71"/>
      <c r="AX2" s="71"/>
    </row>
    <row r="3" spans="1:74" s="2" customFormat="1" ht="17.100000000000001" customHeight="1" x14ac:dyDescent="0.4">
      <c r="A3" s="75" t="s">
        <v>4</v>
      </c>
      <c r="B3" s="75"/>
      <c r="C3" s="75"/>
      <c r="D3" s="75"/>
      <c r="E3" s="75"/>
      <c r="F3" s="75"/>
      <c r="G3" s="75"/>
      <c r="H3" s="76" t="s">
        <v>5</v>
      </c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L3" s="9" t="s">
        <v>3</v>
      </c>
      <c r="AM3" s="10">
        <v>6</v>
      </c>
      <c r="AO3" s="69"/>
      <c r="AP3" s="73"/>
      <c r="AQ3" s="72"/>
      <c r="AR3" s="72"/>
      <c r="AS3" s="72"/>
      <c r="AT3" s="72"/>
      <c r="AU3" s="72"/>
      <c r="AV3" s="72"/>
      <c r="AW3" s="72"/>
      <c r="AX3" s="72"/>
    </row>
    <row r="4" spans="1:74" s="2" customFormat="1" ht="17.100000000000001" customHeight="1" x14ac:dyDescent="0.4">
      <c r="A4" s="77"/>
      <c r="B4" s="77"/>
      <c r="C4" s="77"/>
      <c r="D4" s="77"/>
      <c r="E4" s="77"/>
      <c r="F4" s="77"/>
      <c r="G4" s="77"/>
      <c r="H4" s="78" t="s">
        <v>6</v>
      </c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L4" s="9" t="s">
        <v>7</v>
      </c>
      <c r="AM4" s="11">
        <v>2019</v>
      </c>
      <c r="AO4" s="70"/>
      <c r="AP4" s="72"/>
      <c r="AQ4" s="72"/>
      <c r="AR4" s="72"/>
      <c r="AS4" s="72"/>
      <c r="AT4" s="72"/>
      <c r="AU4" s="72"/>
      <c r="AV4" s="72"/>
      <c r="AW4" s="72"/>
      <c r="AX4" s="72"/>
    </row>
    <row r="5" spans="1:74" ht="17.100000000000001" customHeight="1" thickBot="1" x14ac:dyDescent="0.25">
      <c r="A5" s="83" t="s">
        <v>8</v>
      </c>
      <c r="B5" s="83"/>
      <c r="C5" s="83"/>
      <c r="D5" s="83"/>
      <c r="E5" s="83"/>
      <c r="F5" s="83"/>
      <c r="G5" s="83"/>
      <c r="H5" s="84" t="s">
        <v>9</v>
      </c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L5" s="12" t="s">
        <v>10</v>
      </c>
      <c r="AM5" s="13" t="s">
        <v>11</v>
      </c>
      <c r="AO5" s="70"/>
    </row>
    <row r="6" spans="1:74" ht="2.85" customHeight="1" thickBot="1" x14ac:dyDescent="0.3"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O6" s="70"/>
    </row>
    <row r="7" spans="1:74" ht="21.75" thickBot="1" x14ac:dyDescent="0.45">
      <c r="A7" s="16"/>
      <c r="B7" s="17"/>
      <c r="C7" s="18">
        <f t="shared" ref="C7:AG7" si="0">C8</f>
        <v>43617</v>
      </c>
      <c r="D7" s="19">
        <f t="shared" si="0"/>
        <v>43618</v>
      </c>
      <c r="E7" s="19">
        <f t="shared" si="0"/>
        <v>43619</v>
      </c>
      <c r="F7" s="19">
        <f t="shared" si="0"/>
        <v>43620</v>
      </c>
      <c r="G7" s="19">
        <f t="shared" si="0"/>
        <v>43621</v>
      </c>
      <c r="H7" s="19">
        <f t="shared" si="0"/>
        <v>43622</v>
      </c>
      <c r="I7" s="19">
        <f t="shared" si="0"/>
        <v>43623</v>
      </c>
      <c r="J7" s="19">
        <f t="shared" si="0"/>
        <v>43624</v>
      </c>
      <c r="K7" s="19">
        <f t="shared" si="0"/>
        <v>43625</v>
      </c>
      <c r="L7" s="19">
        <f t="shared" si="0"/>
        <v>43626</v>
      </c>
      <c r="M7" s="19">
        <f t="shared" si="0"/>
        <v>43627</v>
      </c>
      <c r="N7" s="19">
        <f t="shared" si="0"/>
        <v>43628</v>
      </c>
      <c r="O7" s="19">
        <f t="shared" si="0"/>
        <v>43629</v>
      </c>
      <c r="P7" s="19">
        <f t="shared" si="0"/>
        <v>43630</v>
      </c>
      <c r="Q7" s="19">
        <f t="shared" si="0"/>
        <v>43631</v>
      </c>
      <c r="R7" s="19">
        <f t="shared" si="0"/>
        <v>43632</v>
      </c>
      <c r="S7" s="19">
        <f t="shared" si="0"/>
        <v>43633</v>
      </c>
      <c r="T7" s="19">
        <f t="shared" si="0"/>
        <v>43634</v>
      </c>
      <c r="U7" s="19">
        <f t="shared" si="0"/>
        <v>43635</v>
      </c>
      <c r="V7" s="19">
        <f t="shared" si="0"/>
        <v>43636</v>
      </c>
      <c r="W7" s="19">
        <f t="shared" si="0"/>
        <v>43637</v>
      </c>
      <c r="X7" s="19">
        <f t="shared" si="0"/>
        <v>43638</v>
      </c>
      <c r="Y7" s="19">
        <f t="shared" si="0"/>
        <v>43639</v>
      </c>
      <c r="Z7" s="19">
        <f t="shared" si="0"/>
        <v>43640</v>
      </c>
      <c r="AA7" s="19">
        <f t="shared" si="0"/>
        <v>43641</v>
      </c>
      <c r="AB7" s="19">
        <f t="shared" si="0"/>
        <v>43642</v>
      </c>
      <c r="AC7" s="19">
        <f t="shared" si="0"/>
        <v>43643</v>
      </c>
      <c r="AD7" s="19">
        <f t="shared" si="0"/>
        <v>43644</v>
      </c>
      <c r="AE7" s="19">
        <f t="shared" si="0"/>
        <v>43645</v>
      </c>
      <c r="AF7" s="19">
        <f t="shared" si="0"/>
        <v>43646</v>
      </c>
      <c r="AG7" s="20" t="str">
        <f t="shared" si="0"/>
        <v/>
      </c>
      <c r="AH7" s="85" t="s">
        <v>12</v>
      </c>
      <c r="AI7" s="86" t="s">
        <v>13</v>
      </c>
      <c r="AJ7" s="87" t="s">
        <v>14</v>
      </c>
      <c r="AL7" s="93"/>
      <c r="AM7" s="93"/>
      <c r="AO7" s="70"/>
      <c r="BA7" s="88" t="s">
        <v>15</v>
      </c>
      <c r="BB7" s="89"/>
      <c r="BC7" s="89"/>
      <c r="BD7" s="89"/>
      <c r="BE7" s="89"/>
      <c r="BF7" s="89"/>
      <c r="BG7" s="89"/>
      <c r="BH7" s="89"/>
      <c r="BI7" s="89"/>
      <c r="BJ7" s="89"/>
      <c r="BK7" s="89"/>
      <c r="BO7" s="82" t="s">
        <v>16</v>
      </c>
      <c r="BP7" s="82"/>
      <c r="BS7" s="82" t="s">
        <v>17</v>
      </c>
      <c r="BT7" s="82"/>
    </row>
    <row r="8" spans="1:74" s="25" customFormat="1" ht="19.899999999999999" customHeight="1" thickBot="1" x14ac:dyDescent="0.3">
      <c r="A8" s="21"/>
      <c r="B8" s="22" t="s">
        <v>18</v>
      </c>
      <c r="C8" s="23">
        <f>ERSTER</f>
        <v>43617</v>
      </c>
      <c r="D8" s="24">
        <f t="shared" ref="D8:AG8" si="1">IF(ISNUMBER(C8),IF(C8&lt;LETZTER,C8+1,""),"")</f>
        <v>43618</v>
      </c>
      <c r="E8" s="24">
        <f t="shared" si="1"/>
        <v>43619</v>
      </c>
      <c r="F8" s="24">
        <f t="shared" si="1"/>
        <v>43620</v>
      </c>
      <c r="G8" s="24">
        <f t="shared" si="1"/>
        <v>43621</v>
      </c>
      <c r="H8" s="24">
        <f t="shared" si="1"/>
        <v>43622</v>
      </c>
      <c r="I8" s="24">
        <f t="shared" si="1"/>
        <v>43623</v>
      </c>
      <c r="J8" s="24">
        <f t="shared" si="1"/>
        <v>43624</v>
      </c>
      <c r="K8" s="24">
        <f t="shared" si="1"/>
        <v>43625</v>
      </c>
      <c r="L8" s="24">
        <f t="shared" si="1"/>
        <v>43626</v>
      </c>
      <c r="M8" s="24">
        <f t="shared" si="1"/>
        <v>43627</v>
      </c>
      <c r="N8" s="24">
        <f t="shared" si="1"/>
        <v>43628</v>
      </c>
      <c r="O8" s="24">
        <f t="shared" si="1"/>
        <v>43629</v>
      </c>
      <c r="P8" s="24">
        <f t="shared" si="1"/>
        <v>43630</v>
      </c>
      <c r="Q8" s="24">
        <f t="shared" si="1"/>
        <v>43631</v>
      </c>
      <c r="R8" s="24">
        <f t="shared" si="1"/>
        <v>43632</v>
      </c>
      <c r="S8" s="24">
        <f t="shared" si="1"/>
        <v>43633</v>
      </c>
      <c r="T8" s="24">
        <f t="shared" si="1"/>
        <v>43634</v>
      </c>
      <c r="U8" s="24">
        <f t="shared" si="1"/>
        <v>43635</v>
      </c>
      <c r="V8" s="24">
        <f t="shared" si="1"/>
        <v>43636</v>
      </c>
      <c r="W8" s="24">
        <f t="shared" si="1"/>
        <v>43637</v>
      </c>
      <c r="X8" s="24">
        <f t="shared" si="1"/>
        <v>43638</v>
      </c>
      <c r="Y8" s="24">
        <f t="shared" si="1"/>
        <v>43639</v>
      </c>
      <c r="Z8" s="24">
        <f t="shared" si="1"/>
        <v>43640</v>
      </c>
      <c r="AA8" s="24">
        <f t="shared" si="1"/>
        <v>43641</v>
      </c>
      <c r="AB8" s="24">
        <f t="shared" si="1"/>
        <v>43642</v>
      </c>
      <c r="AC8" s="24">
        <f t="shared" si="1"/>
        <v>43643</v>
      </c>
      <c r="AD8" s="24">
        <f t="shared" si="1"/>
        <v>43644</v>
      </c>
      <c r="AE8" s="24">
        <f t="shared" si="1"/>
        <v>43645</v>
      </c>
      <c r="AF8" s="24">
        <f t="shared" si="1"/>
        <v>43646</v>
      </c>
      <c r="AG8" s="24" t="str">
        <f t="shared" si="1"/>
        <v/>
      </c>
      <c r="AH8" s="85"/>
      <c r="AI8" s="86"/>
      <c r="AJ8" s="87"/>
      <c r="AK8"/>
      <c r="AL8" s="70"/>
      <c r="AM8" s="70"/>
      <c r="AN8" s="70"/>
      <c r="AO8" s="70"/>
      <c r="AY8" s="14"/>
      <c r="AZ8" s="14"/>
      <c r="BA8" s="26" t="s">
        <v>19</v>
      </c>
      <c r="BB8" s="26" t="s">
        <v>20</v>
      </c>
      <c r="BC8" s="26" t="s">
        <v>21</v>
      </c>
      <c r="BD8" s="26" t="s">
        <v>22</v>
      </c>
      <c r="BE8" s="26" t="s">
        <v>23</v>
      </c>
      <c r="BF8" s="26" t="s">
        <v>24</v>
      </c>
      <c r="BG8" s="26" t="s">
        <v>25</v>
      </c>
      <c r="BH8" s="26" t="s">
        <v>26</v>
      </c>
      <c r="BI8" s="26" t="s">
        <v>27</v>
      </c>
      <c r="BJ8" s="26" t="s">
        <v>83</v>
      </c>
      <c r="BK8" s="26"/>
      <c r="BL8" s="14"/>
      <c r="BM8" s="14"/>
      <c r="BN8" s="14"/>
      <c r="BO8" s="26" t="s">
        <v>19</v>
      </c>
      <c r="BP8" s="26" t="s">
        <v>22</v>
      </c>
      <c r="BQ8" s="14"/>
      <c r="BR8" s="14"/>
      <c r="BS8" s="26" t="s">
        <v>19</v>
      </c>
      <c r="BT8" s="26" t="s">
        <v>22</v>
      </c>
      <c r="BU8" s="14"/>
      <c r="BV8" s="14"/>
    </row>
    <row r="9" spans="1:74" ht="18.600000000000001" customHeight="1" x14ac:dyDescent="0.2">
      <c r="A9" s="27">
        <v>1</v>
      </c>
      <c r="B9" s="28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30">
        <f>SUM(BA9,BD9,BF9,BG9,BH9,BJ9)</f>
        <v>0</v>
      </c>
      <c r="AI9" s="31">
        <f>SUM(BA9,BD9,BF9,BG9,BH9,BJ9)</f>
        <v>0</v>
      </c>
      <c r="AJ9" s="32">
        <f>SUM(BO9,BP9,BS9,BT9,BE9,BF9,BG9,BH9,BJ9)</f>
        <v>0</v>
      </c>
      <c r="AL9" s="70"/>
      <c r="AM9" s="70"/>
      <c r="AN9" s="70"/>
      <c r="AO9" s="70"/>
      <c r="AY9" s="33"/>
      <c r="AZ9" s="33"/>
      <c r="BA9" s="34">
        <f t="shared" ref="BA9:BK23" si="2">COUNTIFS($C9:$AG9,BA$8,$C$8:$AG$8,"&lt;="&amp;LETZTER)</f>
        <v>0</v>
      </c>
      <c r="BB9" s="34">
        <f t="shared" si="2"/>
        <v>0</v>
      </c>
      <c r="BC9" s="34">
        <f t="shared" si="2"/>
        <v>0</v>
      </c>
      <c r="BD9" s="34">
        <f t="shared" si="2"/>
        <v>0</v>
      </c>
      <c r="BE9" s="34">
        <f t="shared" si="2"/>
        <v>0</v>
      </c>
      <c r="BF9" s="34">
        <f t="shared" si="2"/>
        <v>0</v>
      </c>
      <c r="BG9" s="34">
        <f t="shared" si="2"/>
        <v>0</v>
      </c>
      <c r="BH9" s="34">
        <f t="shared" si="2"/>
        <v>0</v>
      </c>
      <c r="BI9" s="34">
        <f t="shared" si="2"/>
        <v>0</v>
      </c>
      <c r="BJ9" s="34">
        <f t="shared" si="2"/>
        <v>0</v>
      </c>
      <c r="BK9" s="34">
        <f t="shared" si="2"/>
        <v>0</v>
      </c>
      <c r="BL9" s="35"/>
      <c r="BM9" s="35"/>
      <c r="BN9" s="35"/>
      <c r="BO9" s="34">
        <f t="shared" ref="BO9:BP30" si="3">COUNTIFS($C9:$AG9,BO$8,$C$8:$AG$8,"&lt;="&amp;LETZTER,$C$35:$AG$35,"=1")</f>
        <v>0</v>
      </c>
      <c r="BP9" s="34">
        <f t="shared" si="3"/>
        <v>0</v>
      </c>
      <c r="BQ9" s="35"/>
      <c r="BR9" s="35"/>
      <c r="BS9" s="34">
        <f t="shared" ref="BS9:BT30" si="4">COUNTIFS($C9:$AG9,BS$8,$C$8:$AG$8,"&lt;="&amp;LETZTER,$C$34:$AG$34,"=1",$C$35:$AG$35,"=0")</f>
        <v>0</v>
      </c>
      <c r="BT9" s="34">
        <f t="shared" si="4"/>
        <v>0</v>
      </c>
      <c r="BU9" s="33"/>
      <c r="BV9" s="33"/>
    </row>
    <row r="10" spans="1:74" ht="18.600000000000001" customHeight="1" x14ac:dyDescent="0.2">
      <c r="A10" s="36">
        <v>2</v>
      </c>
      <c r="B10" s="37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30">
        <f t="shared" ref="AH10:AH30" si="5">SUM(BA10,BD10,BF10,BG10,BH10,BJ10)</f>
        <v>0</v>
      </c>
      <c r="AI10" s="31">
        <f t="shared" ref="AI10:AI30" si="6">SUM(BA10,BD10,BF10,BG10,BH10,BJ10)</f>
        <v>0</v>
      </c>
      <c r="AJ10" s="32">
        <f t="shared" ref="AJ10:AJ30" si="7">SUM(BO10,BP10,BS10,BT10,BE10,BF10,BG10,BH10,BJ10)</f>
        <v>0</v>
      </c>
      <c r="AL10" s="70"/>
      <c r="AM10" s="70"/>
      <c r="AN10" s="70"/>
      <c r="AO10" s="70"/>
      <c r="AY10" s="33"/>
      <c r="AZ10" s="33"/>
      <c r="BA10" s="34">
        <f t="shared" si="2"/>
        <v>0</v>
      </c>
      <c r="BB10" s="34">
        <f t="shared" si="2"/>
        <v>0</v>
      </c>
      <c r="BC10" s="34">
        <f t="shared" si="2"/>
        <v>0</v>
      </c>
      <c r="BD10" s="34">
        <f t="shared" si="2"/>
        <v>0</v>
      </c>
      <c r="BE10" s="34">
        <f t="shared" si="2"/>
        <v>0</v>
      </c>
      <c r="BF10" s="34">
        <f t="shared" si="2"/>
        <v>0</v>
      </c>
      <c r="BG10" s="34">
        <f t="shared" si="2"/>
        <v>0</v>
      </c>
      <c r="BH10" s="34">
        <f t="shared" si="2"/>
        <v>0</v>
      </c>
      <c r="BI10" s="34">
        <f t="shared" si="2"/>
        <v>0</v>
      </c>
      <c r="BJ10" s="34">
        <f t="shared" si="2"/>
        <v>0</v>
      </c>
      <c r="BK10" s="34">
        <f t="shared" si="2"/>
        <v>0</v>
      </c>
      <c r="BL10" s="35"/>
      <c r="BM10" s="35"/>
      <c r="BN10" s="35"/>
      <c r="BO10" s="34">
        <f t="shared" si="3"/>
        <v>0</v>
      </c>
      <c r="BP10" s="34">
        <f t="shared" si="3"/>
        <v>0</v>
      </c>
      <c r="BQ10" s="35"/>
      <c r="BR10" s="35"/>
      <c r="BS10" s="34">
        <f t="shared" si="4"/>
        <v>0</v>
      </c>
      <c r="BT10" s="34">
        <f t="shared" si="4"/>
        <v>0</v>
      </c>
      <c r="BU10" s="33"/>
      <c r="BV10" s="33"/>
    </row>
    <row r="11" spans="1:74" ht="18.600000000000001" customHeight="1" x14ac:dyDescent="0.2">
      <c r="A11" s="36">
        <v>3</v>
      </c>
      <c r="B11" s="37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30">
        <f t="shared" si="5"/>
        <v>0</v>
      </c>
      <c r="AI11" s="31">
        <f t="shared" si="6"/>
        <v>0</v>
      </c>
      <c r="AJ11" s="32">
        <f t="shared" si="7"/>
        <v>0</v>
      </c>
      <c r="AL11" s="70"/>
      <c r="AM11" s="70"/>
      <c r="AN11" s="70"/>
      <c r="AO11" s="70"/>
      <c r="AY11" s="33"/>
      <c r="AZ11" s="33"/>
      <c r="BA11" s="34">
        <f t="shared" si="2"/>
        <v>0</v>
      </c>
      <c r="BB11" s="34">
        <f t="shared" si="2"/>
        <v>0</v>
      </c>
      <c r="BC11" s="34">
        <f t="shared" si="2"/>
        <v>0</v>
      </c>
      <c r="BD11" s="34">
        <f t="shared" si="2"/>
        <v>0</v>
      </c>
      <c r="BE11" s="34">
        <f t="shared" si="2"/>
        <v>0</v>
      </c>
      <c r="BF11" s="34">
        <f t="shared" si="2"/>
        <v>0</v>
      </c>
      <c r="BG11" s="34">
        <f t="shared" si="2"/>
        <v>0</v>
      </c>
      <c r="BH11" s="34">
        <f t="shared" si="2"/>
        <v>0</v>
      </c>
      <c r="BI11" s="34">
        <f t="shared" si="2"/>
        <v>0</v>
      </c>
      <c r="BJ11" s="34">
        <f t="shared" si="2"/>
        <v>0</v>
      </c>
      <c r="BK11" s="34">
        <f t="shared" si="2"/>
        <v>0</v>
      </c>
      <c r="BL11" s="35"/>
      <c r="BM11" s="35"/>
      <c r="BN11" s="35"/>
      <c r="BO11" s="34">
        <f t="shared" si="3"/>
        <v>0</v>
      </c>
      <c r="BP11" s="34">
        <f t="shared" si="3"/>
        <v>0</v>
      </c>
      <c r="BQ11" s="35"/>
      <c r="BR11" s="35"/>
      <c r="BS11" s="34">
        <f t="shared" si="4"/>
        <v>0</v>
      </c>
      <c r="BT11" s="34">
        <f t="shared" si="4"/>
        <v>0</v>
      </c>
      <c r="BU11" s="33"/>
      <c r="BV11" s="33"/>
    </row>
    <row r="12" spans="1:74" ht="18.600000000000001" customHeight="1" x14ac:dyDescent="0.2">
      <c r="A12" s="36">
        <v>4</v>
      </c>
      <c r="B12" s="37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30">
        <f t="shared" si="5"/>
        <v>0</v>
      </c>
      <c r="AI12" s="31">
        <f t="shared" si="6"/>
        <v>0</v>
      </c>
      <c r="AJ12" s="32">
        <f t="shared" si="7"/>
        <v>0</v>
      </c>
      <c r="AL12" s="70"/>
      <c r="AM12" s="70"/>
      <c r="AN12" s="70"/>
      <c r="AO12" s="70"/>
      <c r="AY12" s="33"/>
      <c r="AZ12" s="33"/>
      <c r="BA12" s="34">
        <f t="shared" si="2"/>
        <v>0</v>
      </c>
      <c r="BB12" s="34">
        <f t="shared" si="2"/>
        <v>0</v>
      </c>
      <c r="BC12" s="34">
        <f t="shared" si="2"/>
        <v>0</v>
      </c>
      <c r="BD12" s="34">
        <f t="shared" si="2"/>
        <v>0</v>
      </c>
      <c r="BE12" s="34">
        <f t="shared" si="2"/>
        <v>0</v>
      </c>
      <c r="BF12" s="34">
        <f t="shared" si="2"/>
        <v>0</v>
      </c>
      <c r="BG12" s="34">
        <f t="shared" si="2"/>
        <v>0</v>
      </c>
      <c r="BH12" s="34">
        <f t="shared" si="2"/>
        <v>0</v>
      </c>
      <c r="BI12" s="34">
        <f t="shared" si="2"/>
        <v>0</v>
      </c>
      <c r="BJ12" s="34">
        <f t="shared" si="2"/>
        <v>0</v>
      </c>
      <c r="BK12" s="34">
        <f t="shared" si="2"/>
        <v>0</v>
      </c>
      <c r="BL12" s="35"/>
      <c r="BM12" s="35"/>
      <c r="BN12" s="35"/>
      <c r="BO12" s="34">
        <f t="shared" si="3"/>
        <v>0</v>
      </c>
      <c r="BP12" s="34">
        <f t="shared" si="3"/>
        <v>0</v>
      </c>
      <c r="BQ12" s="35"/>
      <c r="BR12" s="35"/>
      <c r="BS12" s="34">
        <f t="shared" si="4"/>
        <v>0</v>
      </c>
      <c r="BT12" s="34">
        <f t="shared" si="4"/>
        <v>0</v>
      </c>
      <c r="BU12" s="33"/>
      <c r="BV12" s="33"/>
    </row>
    <row r="13" spans="1:74" ht="18.600000000000001" customHeight="1" x14ac:dyDescent="0.2">
      <c r="A13" s="36">
        <v>5</v>
      </c>
      <c r="B13" s="37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30">
        <f t="shared" si="5"/>
        <v>0</v>
      </c>
      <c r="AI13" s="31">
        <f t="shared" si="6"/>
        <v>0</v>
      </c>
      <c r="AJ13" s="32">
        <f t="shared" si="7"/>
        <v>0</v>
      </c>
      <c r="AL13" s="70"/>
      <c r="AM13" s="70"/>
      <c r="AN13" s="70"/>
      <c r="AO13" s="70"/>
      <c r="AY13" s="33"/>
      <c r="AZ13" s="33"/>
      <c r="BA13" s="34">
        <f t="shared" si="2"/>
        <v>0</v>
      </c>
      <c r="BB13" s="34">
        <f t="shared" si="2"/>
        <v>0</v>
      </c>
      <c r="BC13" s="34">
        <f t="shared" si="2"/>
        <v>0</v>
      </c>
      <c r="BD13" s="34">
        <f t="shared" si="2"/>
        <v>0</v>
      </c>
      <c r="BE13" s="34">
        <f t="shared" si="2"/>
        <v>0</v>
      </c>
      <c r="BF13" s="34">
        <f t="shared" si="2"/>
        <v>0</v>
      </c>
      <c r="BG13" s="34">
        <f t="shared" si="2"/>
        <v>0</v>
      </c>
      <c r="BH13" s="34">
        <f t="shared" si="2"/>
        <v>0</v>
      </c>
      <c r="BI13" s="34">
        <f t="shared" si="2"/>
        <v>0</v>
      </c>
      <c r="BJ13" s="34">
        <f t="shared" si="2"/>
        <v>0</v>
      </c>
      <c r="BK13" s="34">
        <f t="shared" si="2"/>
        <v>0</v>
      </c>
      <c r="BL13" s="35"/>
      <c r="BM13" s="35"/>
      <c r="BN13" s="35"/>
      <c r="BO13" s="34">
        <f t="shared" si="3"/>
        <v>0</v>
      </c>
      <c r="BP13" s="34">
        <f t="shared" si="3"/>
        <v>0</v>
      </c>
      <c r="BQ13" s="35"/>
      <c r="BR13" s="35"/>
      <c r="BS13" s="34">
        <f t="shared" si="4"/>
        <v>0</v>
      </c>
      <c r="BT13" s="34">
        <f t="shared" si="4"/>
        <v>0</v>
      </c>
      <c r="BU13" s="33"/>
      <c r="BV13" s="33"/>
    </row>
    <row r="14" spans="1:74" ht="18.600000000000001" customHeight="1" x14ac:dyDescent="0.2">
      <c r="A14" s="36">
        <v>6</v>
      </c>
      <c r="B14" s="37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30">
        <f t="shared" si="5"/>
        <v>0</v>
      </c>
      <c r="AI14" s="31">
        <f t="shared" si="6"/>
        <v>0</v>
      </c>
      <c r="AJ14" s="32">
        <f t="shared" si="7"/>
        <v>0</v>
      </c>
      <c r="AL14" s="70"/>
      <c r="AM14" s="70"/>
      <c r="AN14" s="70"/>
      <c r="AO14" s="70"/>
      <c r="AY14" s="33"/>
      <c r="AZ14" s="33"/>
      <c r="BA14" s="34">
        <f t="shared" si="2"/>
        <v>0</v>
      </c>
      <c r="BB14" s="34">
        <f t="shared" si="2"/>
        <v>0</v>
      </c>
      <c r="BC14" s="34">
        <f t="shared" si="2"/>
        <v>0</v>
      </c>
      <c r="BD14" s="34">
        <f t="shared" si="2"/>
        <v>0</v>
      </c>
      <c r="BE14" s="34">
        <f t="shared" si="2"/>
        <v>0</v>
      </c>
      <c r="BF14" s="34">
        <f t="shared" si="2"/>
        <v>0</v>
      </c>
      <c r="BG14" s="34">
        <f t="shared" si="2"/>
        <v>0</v>
      </c>
      <c r="BH14" s="34">
        <f t="shared" si="2"/>
        <v>0</v>
      </c>
      <c r="BI14" s="34">
        <f t="shared" si="2"/>
        <v>0</v>
      </c>
      <c r="BJ14" s="34">
        <f t="shared" si="2"/>
        <v>0</v>
      </c>
      <c r="BK14" s="34">
        <f t="shared" si="2"/>
        <v>0</v>
      </c>
      <c r="BL14" s="35"/>
      <c r="BM14" s="35"/>
      <c r="BN14" s="35"/>
      <c r="BO14" s="34">
        <f t="shared" si="3"/>
        <v>0</v>
      </c>
      <c r="BP14" s="34">
        <f t="shared" si="3"/>
        <v>0</v>
      </c>
      <c r="BQ14" s="35"/>
      <c r="BR14" s="35"/>
      <c r="BS14" s="34">
        <f t="shared" si="4"/>
        <v>0</v>
      </c>
      <c r="BT14" s="34">
        <f t="shared" si="4"/>
        <v>0</v>
      </c>
      <c r="BU14" s="33"/>
      <c r="BV14" s="33"/>
    </row>
    <row r="15" spans="1:74" ht="18.600000000000001" customHeight="1" x14ac:dyDescent="0.2">
      <c r="A15" s="36">
        <v>7</v>
      </c>
      <c r="B15" s="37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30">
        <f t="shared" si="5"/>
        <v>0</v>
      </c>
      <c r="AI15" s="31">
        <f t="shared" si="6"/>
        <v>0</v>
      </c>
      <c r="AJ15" s="32">
        <f t="shared" si="7"/>
        <v>0</v>
      </c>
      <c r="AL15" s="70"/>
      <c r="AM15" s="70"/>
      <c r="AN15" s="70"/>
      <c r="AO15" s="70"/>
      <c r="AY15" s="33"/>
      <c r="AZ15" s="33"/>
      <c r="BA15" s="34">
        <f t="shared" si="2"/>
        <v>0</v>
      </c>
      <c r="BB15" s="34">
        <f t="shared" si="2"/>
        <v>0</v>
      </c>
      <c r="BC15" s="34">
        <f t="shared" si="2"/>
        <v>0</v>
      </c>
      <c r="BD15" s="34">
        <f t="shared" si="2"/>
        <v>0</v>
      </c>
      <c r="BE15" s="34">
        <f t="shared" si="2"/>
        <v>0</v>
      </c>
      <c r="BF15" s="34">
        <f t="shared" si="2"/>
        <v>0</v>
      </c>
      <c r="BG15" s="34">
        <f t="shared" si="2"/>
        <v>0</v>
      </c>
      <c r="BH15" s="34">
        <f t="shared" si="2"/>
        <v>0</v>
      </c>
      <c r="BI15" s="34">
        <f t="shared" si="2"/>
        <v>0</v>
      </c>
      <c r="BJ15" s="34">
        <f t="shared" si="2"/>
        <v>0</v>
      </c>
      <c r="BK15" s="34">
        <f t="shared" si="2"/>
        <v>0</v>
      </c>
      <c r="BL15" s="35"/>
      <c r="BM15" s="35"/>
      <c r="BN15" s="35"/>
      <c r="BO15" s="34">
        <f t="shared" si="3"/>
        <v>0</v>
      </c>
      <c r="BP15" s="34">
        <f t="shared" si="3"/>
        <v>0</v>
      </c>
      <c r="BQ15" s="35"/>
      <c r="BR15" s="35"/>
      <c r="BS15" s="34">
        <f t="shared" si="4"/>
        <v>0</v>
      </c>
      <c r="BT15" s="34">
        <f t="shared" si="4"/>
        <v>0</v>
      </c>
      <c r="BU15" s="33"/>
      <c r="BV15" s="33"/>
    </row>
    <row r="16" spans="1:74" ht="18.600000000000001" customHeight="1" x14ac:dyDescent="0.2">
      <c r="A16" s="36">
        <v>8</v>
      </c>
      <c r="B16" s="37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30">
        <f t="shared" si="5"/>
        <v>0</v>
      </c>
      <c r="AI16" s="31">
        <f t="shared" si="6"/>
        <v>0</v>
      </c>
      <c r="AJ16" s="32">
        <f t="shared" si="7"/>
        <v>0</v>
      </c>
      <c r="AL16" s="70"/>
      <c r="AM16" s="70"/>
      <c r="AN16" s="70"/>
      <c r="AO16" s="70"/>
      <c r="AY16" s="33"/>
      <c r="AZ16" s="33"/>
      <c r="BA16" s="34">
        <f t="shared" si="2"/>
        <v>0</v>
      </c>
      <c r="BB16" s="34">
        <f t="shared" si="2"/>
        <v>0</v>
      </c>
      <c r="BC16" s="34">
        <f t="shared" si="2"/>
        <v>0</v>
      </c>
      <c r="BD16" s="34">
        <f t="shared" si="2"/>
        <v>0</v>
      </c>
      <c r="BE16" s="34">
        <f t="shared" si="2"/>
        <v>0</v>
      </c>
      <c r="BF16" s="34">
        <f t="shared" si="2"/>
        <v>0</v>
      </c>
      <c r="BG16" s="34">
        <f t="shared" si="2"/>
        <v>0</v>
      </c>
      <c r="BH16" s="34">
        <f t="shared" si="2"/>
        <v>0</v>
      </c>
      <c r="BI16" s="34">
        <f t="shared" si="2"/>
        <v>0</v>
      </c>
      <c r="BJ16" s="34">
        <f t="shared" si="2"/>
        <v>0</v>
      </c>
      <c r="BK16" s="34">
        <f t="shared" si="2"/>
        <v>0</v>
      </c>
      <c r="BL16" s="35"/>
      <c r="BM16" s="35"/>
      <c r="BN16" s="35"/>
      <c r="BO16" s="34">
        <f t="shared" si="3"/>
        <v>0</v>
      </c>
      <c r="BP16" s="34">
        <f t="shared" si="3"/>
        <v>0</v>
      </c>
      <c r="BQ16" s="35"/>
      <c r="BR16" s="35"/>
      <c r="BS16" s="34">
        <f t="shared" si="4"/>
        <v>0</v>
      </c>
      <c r="BT16" s="34">
        <f t="shared" si="4"/>
        <v>0</v>
      </c>
      <c r="BU16" s="33"/>
      <c r="BV16" s="33"/>
    </row>
    <row r="17" spans="1:74" ht="18.600000000000001" customHeight="1" x14ac:dyDescent="0.2">
      <c r="A17" s="36">
        <v>9</v>
      </c>
      <c r="B17" s="37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30">
        <f t="shared" si="5"/>
        <v>0</v>
      </c>
      <c r="AI17" s="31">
        <f t="shared" si="6"/>
        <v>0</v>
      </c>
      <c r="AJ17" s="32">
        <f t="shared" si="7"/>
        <v>0</v>
      </c>
      <c r="AL17" s="70"/>
      <c r="AM17" s="70"/>
      <c r="AN17" s="70"/>
      <c r="AO17" s="70"/>
      <c r="AY17" s="33"/>
      <c r="AZ17" s="33"/>
      <c r="BA17" s="34">
        <f t="shared" si="2"/>
        <v>0</v>
      </c>
      <c r="BB17" s="34">
        <f t="shared" si="2"/>
        <v>0</v>
      </c>
      <c r="BC17" s="34">
        <f t="shared" si="2"/>
        <v>0</v>
      </c>
      <c r="BD17" s="34">
        <f t="shared" si="2"/>
        <v>0</v>
      </c>
      <c r="BE17" s="34">
        <f t="shared" si="2"/>
        <v>0</v>
      </c>
      <c r="BF17" s="34">
        <f t="shared" si="2"/>
        <v>0</v>
      </c>
      <c r="BG17" s="34">
        <f t="shared" si="2"/>
        <v>0</v>
      </c>
      <c r="BH17" s="34">
        <f t="shared" si="2"/>
        <v>0</v>
      </c>
      <c r="BI17" s="34">
        <f t="shared" si="2"/>
        <v>0</v>
      </c>
      <c r="BJ17" s="34">
        <f t="shared" si="2"/>
        <v>0</v>
      </c>
      <c r="BK17" s="34">
        <f t="shared" si="2"/>
        <v>0</v>
      </c>
      <c r="BL17" s="35"/>
      <c r="BM17" s="35"/>
      <c r="BN17" s="35"/>
      <c r="BO17" s="34">
        <f t="shared" si="3"/>
        <v>0</v>
      </c>
      <c r="BP17" s="34">
        <f t="shared" si="3"/>
        <v>0</v>
      </c>
      <c r="BQ17" s="35"/>
      <c r="BR17" s="35"/>
      <c r="BS17" s="34">
        <f t="shared" si="4"/>
        <v>0</v>
      </c>
      <c r="BT17" s="34">
        <f t="shared" si="4"/>
        <v>0</v>
      </c>
      <c r="BU17" s="33"/>
      <c r="BV17" s="33"/>
    </row>
    <row r="18" spans="1:74" ht="18.600000000000001" customHeight="1" x14ac:dyDescent="0.2">
      <c r="A18" s="36">
        <v>10</v>
      </c>
      <c r="B18" s="37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30">
        <f t="shared" si="5"/>
        <v>0</v>
      </c>
      <c r="AI18" s="31">
        <f t="shared" si="6"/>
        <v>0</v>
      </c>
      <c r="AJ18" s="32">
        <f t="shared" si="7"/>
        <v>0</v>
      </c>
      <c r="AL18" s="70"/>
      <c r="AM18" s="70"/>
      <c r="AN18" s="70"/>
      <c r="AO18" s="70"/>
      <c r="AY18" s="33"/>
      <c r="AZ18" s="33"/>
      <c r="BA18" s="34">
        <f t="shared" si="2"/>
        <v>0</v>
      </c>
      <c r="BB18" s="34">
        <f t="shared" si="2"/>
        <v>0</v>
      </c>
      <c r="BC18" s="34">
        <f t="shared" si="2"/>
        <v>0</v>
      </c>
      <c r="BD18" s="34">
        <f t="shared" si="2"/>
        <v>0</v>
      </c>
      <c r="BE18" s="34">
        <f t="shared" si="2"/>
        <v>0</v>
      </c>
      <c r="BF18" s="34">
        <f t="shared" si="2"/>
        <v>0</v>
      </c>
      <c r="BG18" s="34">
        <f t="shared" si="2"/>
        <v>0</v>
      </c>
      <c r="BH18" s="34">
        <f t="shared" si="2"/>
        <v>0</v>
      </c>
      <c r="BI18" s="34">
        <f t="shared" si="2"/>
        <v>0</v>
      </c>
      <c r="BJ18" s="34">
        <f t="shared" si="2"/>
        <v>0</v>
      </c>
      <c r="BK18" s="34">
        <f t="shared" si="2"/>
        <v>0</v>
      </c>
      <c r="BL18" s="35"/>
      <c r="BM18" s="35"/>
      <c r="BN18" s="35"/>
      <c r="BO18" s="34">
        <f t="shared" si="3"/>
        <v>0</v>
      </c>
      <c r="BP18" s="34">
        <f t="shared" si="3"/>
        <v>0</v>
      </c>
      <c r="BQ18" s="35"/>
      <c r="BR18" s="35"/>
      <c r="BS18" s="34">
        <f t="shared" si="4"/>
        <v>0</v>
      </c>
      <c r="BT18" s="34">
        <f t="shared" si="4"/>
        <v>0</v>
      </c>
      <c r="BU18" s="33"/>
      <c r="BV18" s="33"/>
    </row>
    <row r="19" spans="1:74" ht="18.600000000000001" customHeight="1" x14ac:dyDescent="0.2">
      <c r="A19" s="36">
        <v>11</v>
      </c>
      <c r="B19" s="37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30">
        <f t="shared" si="5"/>
        <v>0</v>
      </c>
      <c r="AI19" s="31">
        <f t="shared" si="6"/>
        <v>0</v>
      </c>
      <c r="AJ19" s="32">
        <f t="shared" si="7"/>
        <v>0</v>
      </c>
      <c r="AL19" s="70"/>
      <c r="AM19" s="70"/>
      <c r="AN19" s="70"/>
      <c r="AO19" s="70"/>
      <c r="AY19" s="33"/>
      <c r="AZ19" s="33"/>
      <c r="BA19" s="34">
        <f t="shared" si="2"/>
        <v>0</v>
      </c>
      <c r="BB19" s="34">
        <f t="shared" si="2"/>
        <v>0</v>
      </c>
      <c r="BC19" s="34">
        <f t="shared" si="2"/>
        <v>0</v>
      </c>
      <c r="BD19" s="34">
        <f t="shared" si="2"/>
        <v>0</v>
      </c>
      <c r="BE19" s="34">
        <f t="shared" si="2"/>
        <v>0</v>
      </c>
      <c r="BF19" s="34">
        <f t="shared" si="2"/>
        <v>0</v>
      </c>
      <c r="BG19" s="34">
        <f t="shared" si="2"/>
        <v>0</v>
      </c>
      <c r="BH19" s="34">
        <f t="shared" si="2"/>
        <v>0</v>
      </c>
      <c r="BI19" s="34">
        <f t="shared" si="2"/>
        <v>0</v>
      </c>
      <c r="BJ19" s="34">
        <f t="shared" si="2"/>
        <v>0</v>
      </c>
      <c r="BK19" s="34">
        <f t="shared" si="2"/>
        <v>0</v>
      </c>
      <c r="BL19" s="35"/>
      <c r="BM19" s="35"/>
      <c r="BN19" s="35"/>
      <c r="BO19" s="34">
        <f t="shared" si="3"/>
        <v>0</v>
      </c>
      <c r="BP19" s="34">
        <f t="shared" si="3"/>
        <v>0</v>
      </c>
      <c r="BQ19" s="35"/>
      <c r="BR19" s="35"/>
      <c r="BS19" s="34">
        <f t="shared" si="4"/>
        <v>0</v>
      </c>
      <c r="BT19" s="34">
        <f t="shared" si="4"/>
        <v>0</v>
      </c>
      <c r="BU19" s="33"/>
      <c r="BV19" s="33"/>
    </row>
    <row r="20" spans="1:74" ht="18.600000000000001" customHeight="1" x14ac:dyDescent="0.2">
      <c r="A20" s="36">
        <v>12</v>
      </c>
      <c r="B20" s="37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30">
        <f t="shared" si="5"/>
        <v>0</v>
      </c>
      <c r="AI20" s="31">
        <f t="shared" si="6"/>
        <v>0</v>
      </c>
      <c r="AJ20" s="32">
        <f t="shared" si="7"/>
        <v>0</v>
      </c>
      <c r="AL20" s="70"/>
      <c r="AM20" s="70"/>
      <c r="AN20" s="70"/>
      <c r="AO20" s="70"/>
      <c r="AY20" s="33"/>
      <c r="AZ20" s="33"/>
      <c r="BA20" s="34">
        <f t="shared" si="2"/>
        <v>0</v>
      </c>
      <c r="BB20" s="34">
        <f t="shared" si="2"/>
        <v>0</v>
      </c>
      <c r="BC20" s="34">
        <f t="shared" si="2"/>
        <v>0</v>
      </c>
      <c r="BD20" s="34">
        <f t="shared" si="2"/>
        <v>0</v>
      </c>
      <c r="BE20" s="34">
        <f t="shared" si="2"/>
        <v>0</v>
      </c>
      <c r="BF20" s="34">
        <f t="shared" si="2"/>
        <v>0</v>
      </c>
      <c r="BG20" s="34">
        <f t="shared" si="2"/>
        <v>0</v>
      </c>
      <c r="BH20" s="34">
        <f t="shared" si="2"/>
        <v>0</v>
      </c>
      <c r="BI20" s="34">
        <f t="shared" si="2"/>
        <v>0</v>
      </c>
      <c r="BJ20" s="34">
        <f t="shared" si="2"/>
        <v>0</v>
      </c>
      <c r="BK20" s="34">
        <f t="shared" si="2"/>
        <v>0</v>
      </c>
      <c r="BL20" s="35"/>
      <c r="BM20" s="35"/>
      <c r="BN20" s="35"/>
      <c r="BO20" s="34">
        <f t="shared" si="3"/>
        <v>0</v>
      </c>
      <c r="BP20" s="34">
        <f t="shared" si="3"/>
        <v>0</v>
      </c>
      <c r="BQ20" s="35"/>
      <c r="BR20" s="35"/>
      <c r="BS20" s="34">
        <f t="shared" si="4"/>
        <v>0</v>
      </c>
      <c r="BT20" s="34">
        <f t="shared" si="4"/>
        <v>0</v>
      </c>
      <c r="BU20" s="33"/>
      <c r="BV20" s="33"/>
    </row>
    <row r="21" spans="1:74" ht="18.600000000000001" customHeight="1" x14ac:dyDescent="0.2">
      <c r="A21" s="36">
        <v>13</v>
      </c>
      <c r="B21" s="37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30">
        <f t="shared" si="5"/>
        <v>0</v>
      </c>
      <c r="AI21" s="31">
        <f t="shared" si="6"/>
        <v>0</v>
      </c>
      <c r="AJ21" s="32">
        <f t="shared" si="7"/>
        <v>0</v>
      </c>
      <c r="AL21" s="70"/>
      <c r="AM21" s="70"/>
      <c r="AN21" s="70"/>
      <c r="AO21" s="70"/>
      <c r="AY21" s="33"/>
      <c r="AZ21" s="33"/>
      <c r="BA21" s="34">
        <f t="shared" si="2"/>
        <v>0</v>
      </c>
      <c r="BB21" s="34">
        <f t="shared" si="2"/>
        <v>0</v>
      </c>
      <c r="BC21" s="34">
        <f t="shared" si="2"/>
        <v>0</v>
      </c>
      <c r="BD21" s="34">
        <f t="shared" si="2"/>
        <v>0</v>
      </c>
      <c r="BE21" s="34">
        <f t="shared" si="2"/>
        <v>0</v>
      </c>
      <c r="BF21" s="34">
        <f t="shared" si="2"/>
        <v>0</v>
      </c>
      <c r="BG21" s="34">
        <f t="shared" si="2"/>
        <v>0</v>
      </c>
      <c r="BH21" s="34">
        <f t="shared" si="2"/>
        <v>0</v>
      </c>
      <c r="BI21" s="34">
        <f t="shared" si="2"/>
        <v>0</v>
      </c>
      <c r="BJ21" s="34">
        <f t="shared" si="2"/>
        <v>0</v>
      </c>
      <c r="BK21" s="34">
        <f t="shared" si="2"/>
        <v>0</v>
      </c>
      <c r="BL21" s="35"/>
      <c r="BM21" s="35"/>
      <c r="BN21" s="35"/>
      <c r="BO21" s="34">
        <f t="shared" si="3"/>
        <v>0</v>
      </c>
      <c r="BP21" s="34">
        <f t="shared" si="3"/>
        <v>0</v>
      </c>
      <c r="BQ21" s="35"/>
      <c r="BR21" s="35"/>
      <c r="BS21" s="34">
        <f t="shared" si="4"/>
        <v>0</v>
      </c>
      <c r="BT21" s="34">
        <f t="shared" si="4"/>
        <v>0</v>
      </c>
      <c r="BU21" s="33"/>
      <c r="BV21" s="33"/>
    </row>
    <row r="22" spans="1:74" ht="18.600000000000001" customHeight="1" x14ac:dyDescent="0.2">
      <c r="A22" s="36">
        <v>14</v>
      </c>
      <c r="B22" s="37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30">
        <f t="shared" si="5"/>
        <v>0</v>
      </c>
      <c r="AI22" s="31">
        <f t="shared" si="6"/>
        <v>0</v>
      </c>
      <c r="AJ22" s="32">
        <f t="shared" si="7"/>
        <v>0</v>
      </c>
      <c r="AL22" s="70"/>
      <c r="AM22" s="70"/>
      <c r="AN22" s="70"/>
      <c r="AO22" s="70"/>
      <c r="AY22" s="33"/>
      <c r="AZ22" s="33"/>
      <c r="BA22" s="34">
        <f t="shared" si="2"/>
        <v>0</v>
      </c>
      <c r="BB22" s="34">
        <f t="shared" si="2"/>
        <v>0</v>
      </c>
      <c r="BC22" s="34">
        <f t="shared" si="2"/>
        <v>0</v>
      </c>
      <c r="BD22" s="34">
        <f t="shared" si="2"/>
        <v>0</v>
      </c>
      <c r="BE22" s="34">
        <f t="shared" si="2"/>
        <v>0</v>
      </c>
      <c r="BF22" s="34">
        <f t="shared" si="2"/>
        <v>0</v>
      </c>
      <c r="BG22" s="34">
        <f t="shared" si="2"/>
        <v>0</v>
      </c>
      <c r="BH22" s="34">
        <f t="shared" si="2"/>
        <v>0</v>
      </c>
      <c r="BI22" s="34">
        <f t="shared" si="2"/>
        <v>0</v>
      </c>
      <c r="BJ22" s="34">
        <f t="shared" si="2"/>
        <v>0</v>
      </c>
      <c r="BK22" s="34">
        <f t="shared" si="2"/>
        <v>0</v>
      </c>
      <c r="BL22" s="35"/>
      <c r="BM22" s="35"/>
      <c r="BN22" s="35"/>
      <c r="BO22" s="34">
        <f t="shared" si="3"/>
        <v>0</v>
      </c>
      <c r="BP22" s="34">
        <f t="shared" si="3"/>
        <v>0</v>
      </c>
      <c r="BQ22" s="35"/>
      <c r="BR22" s="35"/>
      <c r="BS22" s="34">
        <f t="shared" si="4"/>
        <v>0</v>
      </c>
      <c r="BT22" s="34">
        <f t="shared" si="4"/>
        <v>0</v>
      </c>
      <c r="BU22" s="33"/>
      <c r="BV22" s="33"/>
    </row>
    <row r="23" spans="1:74" ht="18.600000000000001" customHeight="1" x14ac:dyDescent="0.2">
      <c r="A23" s="36">
        <v>15</v>
      </c>
      <c r="B23" s="37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30">
        <f t="shared" si="5"/>
        <v>0</v>
      </c>
      <c r="AI23" s="31">
        <f t="shared" si="6"/>
        <v>0</v>
      </c>
      <c r="AJ23" s="32">
        <f t="shared" si="7"/>
        <v>0</v>
      </c>
      <c r="AL23" s="70"/>
      <c r="AM23" s="70"/>
      <c r="AN23" s="70"/>
      <c r="AO23" s="70"/>
      <c r="AY23" s="33"/>
      <c r="AZ23" s="33"/>
      <c r="BA23" s="34">
        <f t="shared" si="2"/>
        <v>0</v>
      </c>
      <c r="BB23" s="34">
        <f t="shared" si="2"/>
        <v>0</v>
      </c>
      <c r="BC23" s="34">
        <f t="shared" ref="BA23:BK30" si="8">COUNTIFS($C23:$AG23,BC$8,$C$8:$AG$8,"&lt;="&amp;LETZTER)</f>
        <v>0</v>
      </c>
      <c r="BD23" s="34">
        <f t="shared" si="8"/>
        <v>0</v>
      </c>
      <c r="BE23" s="34">
        <f t="shared" si="8"/>
        <v>0</v>
      </c>
      <c r="BF23" s="34">
        <f t="shared" si="8"/>
        <v>0</v>
      </c>
      <c r="BG23" s="34">
        <f t="shared" si="8"/>
        <v>0</v>
      </c>
      <c r="BH23" s="34">
        <f t="shared" si="8"/>
        <v>0</v>
      </c>
      <c r="BI23" s="34">
        <f t="shared" si="8"/>
        <v>0</v>
      </c>
      <c r="BJ23" s="34">
        <f t="shared" si="8"/>
        <v>0</v>
      </c>
      <c r="BK23" s="34">
        <f t="shared" si="8"/>
        <v>0</v>
      </c>
      <c r="BL23" s="35"/>
      <c r="BM23" s="35"/>
      <c r="BN23" s="35"/>
      <c r="BO23" s="34">
        <f t="shared" si="3"/>
        <v>0</v>
      </c>
      <c r="BP23" s="34">
        <f t="shared" si="3"/>
        <v>0</v>
      </c>
      <c r="BQ23" s="35"/>
      <c r="BR23" s="35"/>
      <c r="BS23" s="34">
        <f t="shared" si="4"/>
        <v>0</v>
      </c>
      <c r="BT23" s="34">
        <f t="shared" si="4"/>
        <v>0</v>
      </c>
      <c r="BU23" s="33"/>
      <c r="BV23" s="33"/>
    </row>
    <row r="24" spans="1:74" ht="18.600000000000001" customHeight="1" x14ac:dyDescent="0.2">
      <c r="A24" s="36">
        <v>16</v>
      </c>
      <c r="B24" s="37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30">
        <f t="shared" si="5"/>
        <v>0</v>
      </c>
      <c r="AI24" s="31">
        <f t="shared" si="6"/>
        <v>0</v>
      </c>
      <c r="AJ24" s="32">
        <f t="shared" si="7"/>
        <v>0</v>
      </c>
      <c r="AL24" s="70"/>
      <c r="AM24" s="70"/>
      <c r="AN24" s="70"/>
      <c r="AO24" s="70"/>
      <c r="AY24" s="33"/>
      <c r="AZ24" s="33"/>
      <c r="BA24" s="34">
        <f t="shared" si="8"/>
        <v>0</v>
      </c>
      <c r="BB24" s="34">
        <f t="shared" si="8"/>
        <v>0</v>
      </c>
      <c r="BC24" s="34">
        <f t="shared" si="8"/>
        <v>0</v>
      </c>
      <c r="BD24" s="34">
        <f t="shared" si="8"/>
        <v>0</v>
      </c>
      <c r="BE24" s="34">
        <f t="shared" si="8"/>
        <v>0</v>
      </c>
      <c r="BF24" s="34">
        <f t="shared" si="8"/>
        <v>0</v>
      </c>
      <c r="BG24" s="34">
        <f t="shared" si="8"/>
        <v>0</v>
      </c>
      <c r="BH24" s="34">
        <f t="shared" si="8"/>
        <v>0</v>
      </c>
      <c r="BI24" s="34">
        <f t="shared" si="8"/>
        <v>0</v>
      </c>
      <c r="BJ24" s="34">
        <f t="shared" si="8"/>
        <v>0</v>
      </c>
      <c r="BK24" s="34">
        <f t="shared" si="8"/>
        <v>0</v>
      </c>
      <c r="BL24" s="35"/>
      <c r="BM24" s="35"/>
      <c r="BN24" s="35"/>
      <c r="BO24" s="34">
        <f t="shared" si="3"/>
        <v>0</v>
      </c>
      <c r="BP24" s="34">
        <f t="shared" si="3"/>
        <v>0</v>
      </c>
      <c r="BQ24" s="35"/>
      <c r="BR24" s="35"/>
      <c r="BS24" s="34">
        <f t="shared" si="4"/>
        <v>0</v>
      </c>
      <c r="BT24" s="34">
        <f t="shared" si="4"/>
        <v>0</v>
      </c>
      <c r="BU24" s="33"/>
      <c r="BV24" s="33"/>
    </row>
    <row r="25" spans="1:74" ht="18.600000000000001" customHeight="1" x14ac:dyDescent="0.2">
      <c r="A25" s="36">
        <v>17</v>
      </c>
      <c r="B25" s="37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30">
        <f t="shared" si="5"/>
        <v>0</v>
      </c>
      <c r="AI25" s="31">
        <f t="shared" si="6"/>
        <v>0</v>
      </c>
      <c r="AJ25" s="32">
        <f t="shared" si="7"/>
        <v>0</v>
      </c>
      <c r="AL25" s="70"/>
      <c r="AM25" s="70"/>
      <c r="AN25" s="70"/>
      <c r="AO25" s="70"/>
      <c r="AY25" s="33"/>
      <c r="AZ25" s="33"/>
      <c r="BA25" s="34">
        <f t="shared" si="8"/>
        <v>0</v>
      </c>
      <c r="BB25" s="34">
        <f t="shared" si="8"/>
        <v>0</v>
      </c>
      <c r="BC25" s="34">
        <f t="shared" si="8"/>
        <v>0</v>
      </c>
      <c r="BD25" s="34">
        <f t="shared" si="8"/>
        <v>0</v>
      </c>
      <c r="BE25" s="34">
        <f t="shared" si="8"/>
        <v>0</v>
      </c>
      <c r="BF25" s="34">
        <f t="shared" si="8"/>
        <v>0</v>
      </c>
      <c r="BG25" s="34">
        <f t="shared" si="8"/>
        <v>0</v>
      </c>
      <c r="BH25" s="34">
        <f t="shared" si="8"/>
        <v>0</v>
      </c>
      <c r="BI25" s="34">
        <f t="shared" si="8"/>
        <v>0</v>
      </c>
      <c r="BJ25" s="34">
        <f t="shared" si="8"/>
        <v>0</v>
      </c>
      <c r="BK25" s="34">
        <f t="shared" si="8"/>
        <v>0</v>
      </c>
      <c r="BL25" s="35"/>
      <c r="BM25" s="35"/>
      <c r="BN25" s="35"/>
      <c r="BO25" s="34">
        <f t="shared" si="3"/>
        <v>0</v>
      </c>
      <c r="BP25" s="34">
        <f t="shared" si="3"/>
        <v>0</v>
      </c>
      <c r="BQ25" s="35"/>
      <c r="BR25" s="35"/>
      <c r="BS25" s="34">
        <f t="shared" si="4"/>
        <v>0</v>
      </c>
      <c r="BT25" s="34">
        <f t="shared" si="4"/>
        <v>0</v>
      </c>
      <c r="BU25" s="33"/>
      <c r="BV25" s="33"/>
    </row>
    <row r="26" spans="1:74" ht="18.600000000000001" customHeight="1" x14ac:dyDescent="0.2">
      <c r="A26" s="36">
        <v>18</v>
      </c>
      <c r="B26" s="37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30">
        <f t="shared" si="5"/>
        <v>0</v>
      </c>
      <c r="AI26" s="31">
        <f t="shared" si="6"/>
        <v>0</v>
      </c>
      <c r="AJ26" s="32">
        <f t="shared" si="7"/>
        <v>0</v>
      </c>
      <c r="AL26" s="70"/>
      <c r="AM26" s="70"/>
      <c r="AN26" s="70"/>
      <c r="AO26" s="70"/>
      <c r="AY26" s="33"/>
      <c r="AZ26" s="33"/>
      <c r="BA26" s="34">
        <f t="shared" si="8"/>
        <v>0</v>
      </c>
      <c r="BB26" s="34">
        <f t="shared" si="8"/>
        <v>0</v>
      </c>
      <c r="BC26" s="34">
        <f t="shared" si="8"/>
        <v>0</v>
      </c>
      <c r="BD26" s="34">
        <f t="shared" si="8"/>
        <v>0</v>
      </c>
      <c r="BE26" s="34">
        <f t="shared" si="8"/>
        <v>0</v>
      </c>
      <c r="BF26" s="34">
        <f t="shared" si="8"/>
        <v>0</v>
      </c>
      <c r="BG26" s="34">
        <f t="shared" si="8"/>
        <v>0</v>
      </c>
      <c r="BH26" s="34">
        <f t="shared" si="8"/>
        <v>0</v>
      </c>
      <c r="BI26" s="34">
        <f t="shared" si="8"/>
        <v>0</v>
      </c>
      <c r="BJ26" s="34">
        <f t="shared" si="8"/>
        <v>0</v>
      </c>
      <c r="BK26" s="34">
        <f t="shared" si="8"/>
        <v>0</v>
      </c>
      <c r="BL26" s="35"/>
      <c r="BM26" s="35"/>
      <c r="BN26" s="35"/>
      <c r="BO26" s="34">
        <f t="shared" si="3"/>
        <v>0</v>
      </c>
      <c r="BP26" s="34">
        <f t="shared" si="3"/>
        <v>0</v>
      </c>
      <c r="BQ26" s="35"/>
      <c r="BR26" s="35"/>
      <c r="BS26" s="34">
        <f t="shared" si="4"/>
        <v>0</v>
      </c>
      <c r="BT26" s="34">
        <f t="shared" si="4"/>
        <v>0</v>
      </c>
      <c r="BU26" s="33"/>
      <c r="BV26" s="33"/>
    </row>
    <row r="27" spans="1:74" ht="18.600000000000001" customHeight="1" x14ac:dyDescent="0.2">
      <c r="A27" s="36">
        <v>19</v>
      </c>
      <c r="B27" s="37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30">
        <f t="shared" si="5"/>
        <v>0</v>
      </c>
      <c r="AI27" s="31">
        <f t="shared" si="6"/>
        <v>0</v>
      </c>
      <c r="AJ27" s="32">
        <f t="shared" si="7"/>
        <v>0</v>
      </c>
      <c r="AL27" s="70"/>
      <c r="AM27" s="70"/>
      <c r="AN27" s="70"/>
      <c r="AO27" s="70"/>
      <c r="AY27" s="33"/>
      <c r="AZ27" s="33"/>
      <c r="BA27" s="34">
        <f t="shared" si="8"/>
        <v>0</v>
      </c>
      <c r="BB27" s="34">
        <f t="shared" si="8"/>
        <v>0</v>
      </c>
      <c r="BC27" s="34">
        <f t="shared" si="8"/>
        <v>0</v>
      </c>
      <c r="BD27" s="34">
        <f t="shared" si="8"/>
        <v>0</v>
      </c>
      <c r="BE27" s="34">
        <f t="shared" si="8"/>
        <v>0</v>
      </c>
      <c r="BF27" s="34">
        <f t="shared" si="8"/>
        <v>0</v>
      </c>
      <c r="BG27" s="34">
        <f t="shared" si="8"/>
        <v>0</v>
      </c>
      <c r="BH27" s="34">
        <f t="shared" si="8"/>
        <v>0</v>
      </c>
      <c r="BI27" s="34">
        <f t="shared" si="8"/>
        <v>0</v>
      </c>
      <c r="BJ27" s="34">
        <f t="shared" si="8"/>
        <v>0</v>
      </c>
      <c r="BK27" s="34">
        <f t="shared" si="8"/>
        <v>0</v>
      </c>
      <c r="BL27" s="35"/>
      <c r="BM27" s="35"/>
      <c r="BN27" s="35"/>
      <c r="BO27" s="34">
        <f t="shared" si="3"/>
        <v>0</v>
      </c>
      <c r="BP27" s="34">
        <f t="shared" si="3"/>
        <v>0</v>
      </c>
      <c r="BQ27" s="35"/>
      <c r="BR27" s="35"/>
      <c r="BS27" s="34">
        <f t="shared" si="4"/>
        <v>0</v>
      </c>
      <c r="BT27" s="34">
        <f t="shared" si="4"/>
        <v>0</v>
      </c>
      <c r="BU27" s="33"/>
      <c r="BV27" s="33"/>
    </row>
    <row r="28" spans="1:74" ht="18.600000000000001" customHeight="1" x14ac:dyDescent="0.2">
      <c r="A28" s="36">
        <v>20</v>
      </c>
      <c r="B28" s="37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30">
        <f t="shared" si="5"/>
        <v>0</v>
      </c>
      <c r="AI28" s="31">
        <f t="shared" si="6"/>
        <v>0</v>
      </c>
      <c r="AJ28" s="32">
        <f t="shared" si="7"/>
        <v>0</v>
      </c>
      <c r="AL28" s="70"/>
      <c r="AM28" s="70"/>
      <c r="AN28" s="70"/>
      <c r="AO28" s="70"/>
      <c r="AY28" s="33"/>
      <c r="AZ28" s="33"/>
      <c r="BA28" s="34">
        <f t="shared" si="8"/>
        <v>0</v>
      </c>
      <c r="BB28" s="34">
        <f t="shared" si="8"/>
        <v>0</v>
      </c>
      <c r="BC28" s="34">
        <f t="shared" si="8"/>
        <v>0</v>
      </c>
      <c r="BD28" s="34">
        <f t="shared" si="8"/>
        <v>0</v>
      </c>
      <c r="BE28" s="34">
        <f t="shared" si="8"/>
        <v>0</v>
      </c>
      <c r="BF28" s="34">
        <f t="shared" si="8"/>
        <v>0</v>
      </c>
      <c r="BG28" s="34">
        <f t="shared" si="8"/>
        <v>0</v>
      </c>
      <c r="BH28" s="34">
        <f t="shared" si="8"/>
        <v>0</v>
      </c>
      <c r="BI28" s="34">
        <f t="shared" si="8"/>
        <v>0</v>
      </c>
      <c r="BJ28" s="34">
        <f t="shared" si="8"/>
        <v>0</v>
      </c>
      <c r="BK28" s="34">
        <f t="shared" si="8"/>
        <v>0</v>
      </c>
      <c r="BL28" s="35"/>
      <c r="BM28" s="35"/>
      <c r="BN28" s="35"/>
      <c r="BO28" s="34">
        <f t="shared" si="3"/>
        <v>0</v>
      </c>
      <c r="BP28" s="34">
        <f t="shared" si="3"/>
        <v>0</v>
      </c>
      <c r="BQ28" s="35"/>
      <c r="BR28" s="35"/>
      <c r="BS28" s="34">
        <f t="shared" si="4"/>
        <v>0</v>
      </c>
      <c r="BT28" s="34">
        <f t="shared" si="4"/>
        <v>0</v>
      </c>
      <c r="BU28" s="33"/>
      <c r="BV28" s="33"/>
    </row>
    <row r="29" spans="1:74" ht="18.600000000000001" customHeight="1" x14ac:dyDescent="0.2">
      <c r="A29" s="36">
        <v>21</v>
      </c>
      <c r="B29" s="37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30">
        <f t="shared" si="5"/>
        <v>0</v>
      </c>
      <c r="AI29" s="31">
        <f t="shared" si="6"/>
        <v>0</v>
      </c>
      <c r="AJ29" s="32">
        <f t="shared" si="7"/>
        <v>0</v>
      </c>
      <c r="AL29" s="70"/>
      <c r="AM29" s="70"/>
      <c r="AN29" s="70"/>
      <c r="AO29" s="90"/>
      <c r="AY29" s="33"/>
      <c r="AZ29" s="33"/>
      <c r="BA29" s="34">
        <f t="shared" si="8"/>
        <v>0</v>
      </c>
      <c r="BB29" s="34">
        <f t="shared" si="8"/>
        <v>0</v>
      </c>
      <c r="BC29" s="34">
        <f t="shared" si="8"/>
        <v>0</v>
      </c>
      <c r="BD29" s="34">
        <f t="shared" si="8"/>
        <v>0</v>
      </c>
      <c r="BE29" s="34">
        <f t="shared" si="8"/>
        <v>0</v>
      </c>
      <c r="BF29" s="34">
        <f t="shared" si="8"/>
        <v>0</v>
      </c>
      <c r="BG29" s="34">
        <f t="shared" si="8"/>
        <v>0</v>
      </c>
      <c r="BH29" s="34">
        <f t="shared" si="8"/>
        <v>0</v>
      </c>
      <c r="BI29" s="34">
        <f t="shared" si="8"/>
        <v>0</v>
      </c>
      <c r="BJ29" s="34">
        <f t="shared" si="8"/>
        <v>0</v>
      </c>
      <c r="BK29" s="34">
        <f t="shared" si="8"/>
        <v>0</v>
      </c>
      <c r="BL29" s="35"/>
      <c r="BM29" s="35"/>
      <c r="BN29" s="35"/>
      <c r="BO29" s="34">
        <f t="shared" si="3"/>
        <v>0</v>
      </c>
      <c r="BP29" s="34">
        <f t="shared" si="3"/>
        <v>0</v>
      </c>
      <c r="BQ29" s="35"/>
      <c r="BR29" s="35"/>
      <c r="BS29" s="34">
        <f t="shared" si="4"/>
        <v>0</v>
      </c>
      <c r="BT29" s="34">
        <f t="shared" si="4"/>
        <v>0</v>
      </c>
      <c r="BU29" s="33"/>
      <c r="BV29" s="33"/>
    </row>
    <row r="30" spans="1:74" ht="18.600000000000001" customHeight="1" thickBot="1" x14ac:dyDescent="0.25">
      <c r="A30" s="36">
        <v>22</v>
      </c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0">
        <f t="shared" si="5"/>
        <v>0</v>
      </c>
      <c r="AI30" s="31">
        <f t="shared" si="6"/>
        <v>0</v>
      </c>
      <c r="AJ30" s="32">
        <f t="shared" si="7"/>
        <v>0</v>
      </c>
      <c r="AL30" s="70"/>
      <c r="AM30" s="70"/>
      <c r="AN30" s="70"/>
      <c r="AO30" s="90"/>
      <c r="AY30" s="33"/>
      <c r="AZ30" s="33"/>
      <c r="BA30" s="34">
        <f t="shared" si="8"/>
        <v>0</v>
      </c>
      <c r="BB30" s="34">
        <f t="shared" si="8"/>
        <v>0</v>
      </c>
      <c r="BC30" s="34">
        <f t="shared" si="8"/>
        <v>0</v>
      </c>
      <c r="BD30" s="34">
        <f t="shared" si="8"/>
        <v>0</v>
      </c>
      <c r="BE30" s="34">
        <f t="shared" si="8"/>
        <v>0</v>
      </c>
      <c r="BF30" s="34">
        <f t="shared" si="8"/>
        <v>0</v>
      </c>
      <c r="BG30" s="34">
        <f t="shared" si="8"/>
        <v>0</v>
      </c>
      <c r="BH30" s="34">
        <f t="shared" si="8"/>
        <v>0</v>
      </c>
      <c r="BI30" s="34">
        <f t="shared" si="8"/>
        <v>0</v>
      </c>
      <c r="BJ30" s="34">
        <f t="shared" si="8"/>
        <v>0</v>
      </c>
      <c r="BK30" s="34">
        <f t="shared" si="8"/>
        <v>0</v>
      </c>
      <c r="BL30" s="35"/>
      <c r="BM30" s="35"/>
      <c r="BN30" s="35"/>
      <c r="BO30" s="34">
        <f t="shared" si="3"/>
        <v>0</v>
      </c>
      <c r="BP30" s="34">
        <f t="shared" si="3"/>
        <v>0</v>
      </c>
      <c r="BQ30" s="35"/>
      <c r="BR30" s="35"/>
      <c r="BS30" s="34">
        <f t="shared" si="4"/>
        <v>0</v>
      </c>
      <c r="BT30" s="34">
        <f t="shared" si="4"/>
        <v>0</v>
      </c>
      <c r="BU30" s="33"/>
      <c r="BV30" s="33"/>
    </row>
    <row r="31" spans="1:74" ht="19.7" customHeight="1" thickBot="1" x14ac:dyDescent="0.25">
      <c r="A31" s="91" t="s">
        <v>28</v>
      </c>
      <c r="B31" s="91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L31" s="70"/>
      <c r="AM31" s="70"/>
      <c r="AN31" s="70"/>
      <c r="AO31" s="90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</row>
    <row r="32" spans="1:74" ht="19.7" customHeight="1" thickBot="1" x14ac:dyDescent="0.25">
      <c r="A32" s="94">
        <v>20190517</v>
      </c>
      <c r="B32" s="95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L32" s="70"/>
      <c r="AM32" s="70"/>
      <c r="AN32" s="70"/>
      <c r="AO32" s="90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</row>
    <row r="33" spans="1:34" ht="19.7" customHeight="1" x14ac:dyDescent="0.4">
      <c r="A33" s="35"/>
      <c r="B33" s="40"/>
    </row>
    <row r="34" spans="1:34" ht="19.7" hidden="1" customHeight="1" x14ac:dyDescent="0.4">
      <c r="A34" s="41" t="s">
        <v>17</v>
      </c>
      <c r="C34" s="42">
        <f t="shared" ref="C34:AG34" si="9">IF(ISERROR(VLOOKUP(C$8,Feiertage,6,0)),-1,VLOOKUP(C$8,Feiertage,6,0))</f>
        <v>-1</v>
      </c>
      <c r="D34" s="42">
        <f t="shared" si="9"/>
        <v>-1</v>
      </c>
      <c r="E34" s="42">
        <f t="shared" si="9"/>
        <v>-1</v>
      </c>
      <c r="F34" s="42">
        <f t="shared" si="9"/>
        <v>-1</v>
      </c>
      <c r="G34" s="42">
        <f t="shared" si="9"/>
        <v>-1</v>
      </c>
      <c r="H34" s="42">
        <f t="shared" si="9"/>
        <v>-1</v>
      </c>
      <c r="I34" s="42">
        <f t="shared" si="9"/>
        <v>-1</v>
      </c>
      <c r="J34" s="42">
        <f t="shared" si="9"/>
        <v>-1</v>
      </c>
      <c r="K34" s="42">
        <f t="shared" si="9"/>
        <v>1</v>
      </c>
      <c r="L34" s="42">
        <f t="shared" si="9"/>
        <v>1</v>
      </c>
      <c r="M34" s="42">
        <f t="shared" si="9"/>
        <v>-1</v>
      </c>
      <c r="N34" s="42">
        <f t="shared" si="9"/>
        <v>-1</v>
      </c>
      <c r="O34" s="42">
        <f t="shared" si="9"/>
        <v>-1</v>
      </c>
      <c r="P34" s="42">
        <f t="shared" si="9"/>
        <v>-1</v>
      </c>
      <c r="Q34" s="42">
        <f t="shared" si="9"/>
        <v>-1</v>
      </c>
      <c r="R34" s="42">
        <f t="shared" si="9"/>
        <v>-1</v>
      </c>
      <c r="S34" s="42">
        <f t="shared" si="9"/>
        <v>0</v>
      </c>
      <c r="T34" s="42">
        <f t="shared" si="9"/>
        <v>-1</v>
      </c>
      <c r="U34" s="42">
        <f t="shared" si="9"/>
        <v>-1</v>
      </c>
      <c r="V34" s="42">
        <f t="shared" si="9"/>
        <v>1</v>
      </c>
      <c r="W34" s="42">
        <f t="shared" si="9"/>
        <v>-1</v>
      </c>
      <c r="X34" s="42">
        <f t="shared" si="9"/>
        <v>-1</v>
      </c>
      <c r="Y34" s="42">
        <f t="shared" si="9"/>
        <v>-1</v>
      </c>
      <c r="Z34" s="42">
        <f t="shared" si="9"/>
        <v>-1</v>
      </c>
      <c r="AA34" s="42">
        <f t="shared" si="9"/>
        <v>-1</v>
      </c>
      <c r="AB34" s="42">
        <f t="shared" si="9"/>
        <v>-1</v>
      </c>
      <c r="AC34" s="42">
        <f t="shared" si="9"/>
        <v>-1</v>
      </c>
      <c r="AD34" s="42">
        <f t="shared" si="9"/>
        <v>-1</v>
      </c>
      <c r="AE34" s="42">
        <f t="shared" si="9"/>
        <v>-1</v>
      </c>
      <c r="AF34" s="42">
        <f t="shared" si="9"/>
        <v>-1</v>
      </c>
      <c r="AG34" s="42">
        <f t="shared" si="9"/>
        <v>-1</v>
      </c>
      <c r="AH34" s="42"/>
    </row>
    <row r="35" spans="1:34" ht="19.7" hidden="1" customHeight="1" x14ac:dyDescent="0.4">
      <c r="A35" s="41" t="s">
        <v>16</v>
      </c>
      <c r="C35">
        <f t="shared" ref="C35:AG35" si="10">N(WEEKDAY(C$8,2)&gt;5)</f>
        <v>1</v>
      </c>
      <c r="D35">
        <f t="shared" si="10"/>
        <v>1</v>
      </c>
      <c r="E35">
        <f t="shared" si="10"/>
        <v>0</v>
      </c>
      <c r="F35">
        <f t="shared" si="10"/>
        <v>0</v>
      </c>
      <c r="G35">
        <f t="shared" si="10"/>
        <v>0</v>
      </c>
      <c r="H35">
        <f t="shared" si="10"/>
        <v>0</v>
      </c>
      <c r="I35">
        <f t="shared" si="10"/>
        <v>0</v>
      </c>
      <c r="J35">
        <f t="shared" si="10"/>
        <v>1</v>
      </c>
      <c r="K35">
        <f t="shared" si="10"/>
        <v>1</v>
      </c>
      <c r="L35">
        <f t="shared" si="10"/>
        <v>0</v>
      </c>
      <c r="M35">
        <f t="shared" si="10"/>
        <v>0</v>
      </c>
      <c r="N35">
        <f t="shared" si="10"/>
        <v>0</v>
      </c>
      <c r="O35">
        <f t="shared" si="10"/>
        <v>0</v>
      </c>
      <c r="P35">
        <f t="shared" si="10"/>
        <v>0</v>
      </c>
      <c r="Q35">
        <f t="shared" si="10"/>
        <v>1</v>
      </c>
      <c r="R35">
        <f t="shared" si="10"/>
        <v>1</v>
      </c>
      <c r="S35">
        <f t="shared" si="10"/>
        <v>0</v>
      </c>
      <c r="T35">
        <f t="shared" si="10"/>
        <v>0</v>
      </c>
      <c r="U35">
        <f t="shared" si="10"/>
        <v>0</v>
      </c>
      <c r="V35">
        <f t="shared" si="10"/>
        <v>0</v>
      </c>
      <c r="W35">
        <f t="shared" si="10"/>
        <v>0</v>
      </c>
      <c r="X35">
        <f t="shared" si="10"/>
        <v>1</v>
      </c>
      <c r="Y35">
        <f t="shared" si="10"/>
        <v>1</v>
      </c>
      <c r="Z35">
        <f t="shared" si="10"/>
        <v>0</v>
      </c>
      <c r="AA35">
        <f t="shared" si="10"/>
        <v>0</v>
      </c>
      <c r="AB35">
        <f t="shared" si="10"/>
        <v>0</v>
      </c>
      <c r="AC35">
        <f t="shared" si="10"/>
        <v>0</v>
      </c>
      <c r="AD35">
        <f t="shared" si="10"/>
        <v>0</v>
      </c>
      <c r="AE35">
        <f t="shared" si="10"/>
        <v>1</v>
      </c>
      <c r="AF35">
        <f t="shared" si="10"/>
        <v>1</v>
      </c>
      <c r="AG35" t="e">
        <f t="shared" si="10"/>
        <v>#VALUE!</v>
      </c>
    </row>
    <row r="36" spans="1:34" ht="19.7" customHeight="1" x14ac:dyDescent="0.4"/>
    <row r="37" spans="1:34" ht="19.7" customHeight="1" x14ac:dyDescent="0.4"/>
    <row r="38" spans="1:34" ht="19.7" customHeight="1" x14ac:dyDescent="0.4"/>
    <row r="39" spans="1:34" ht="19.7" customHeight="1" x14ac:dyDescent="0.4"/>
    <row r="40" spans="1:34" ht="19.7" customHeight="1" x14ac:dyDescent="0.4"/>
    <row r="41" spans="1:34" ht="19.7" customHeight="1" x14ac:dyDescent="0.4"/>
    <row r="42" spans="1:34" ht="19.7" customHeight="1" x14ac:dyDescent="0.4"/>
    <row r="43" spans="1:34" ht="19.7" customHeight="1" x14ac:dyDescent="0.4"/>
    <row r="44" spans="1:34" ht="19.7" customHeight="1" x14ac:dyDescent="0.4"/>
    <row r="45" spans="1:34" ht="19.7" customHeight="1" x14ac:dyDescent="0.4"/>
    <row r="46" spans="1:34" ht="19.7" customHeight="1" x14ac:dyDescent="0.4"/>
    <row r="47" spans="1:34" ht="19.7" customHeight="1" x14ac:dyDescent="0.4"/>
    <row r="48" spans="1:34" ht="19.7" customHeight="1" x14ac:dyDescent="0.4"/>
    <row r="49" ht="19.7" customHeight="1" x14ac:dyDescent="0.4"/>
    <row r="50" ht="19.7" customHeight="1" x14ac:dyDescent="0.4"/>
    <row r="51" ht="19.7" customHeight="1" x14ac:dyDescent="0.4"/>
    <row r="52" ht="19.7" customHeight="1" x14ac:dyDescent="0.4"/>
  </sheetData>
  <sheetProtection sheet="1" objects="1" scenarios="1" selectLockedCells="1"/>
  <mergeCells count="23">
    <mergeCell ref="AO29:AO32"/>
    <mergeCell ref="A31:B31"/>
    <mergeCell ref="C31:AJ32"/>
    <mergeCell ref="AL7:AM7"/>
    <mergeCell ref="BO7:BP7"/>
    <mergeCell ref="A32:B32"/>
    <mergeCell ref="BS7:BT7"/>
    <mergeCell ref="A5:G5"/>
    <mergeCell ref="H5:AJ5"/>
    <mergeCell ref="AH7:AH8"/>
    <mergeCell ref="AI7:AI8"/>
    <mergeCell ref="AJ7:AJ8"/>
    <mergeCell ref="BA7:BK7"/>
    <mergeCell ref="Z1:AH1"/>
    <mergeCell ref="A3:G3"/>
    <mergeCell ref="H3:AJ3"/>
    <mergeCell ref="A4:G4"/>
    <mergeCell ref="H4:AJ4"/>
    <mergeCell ref="A1:B1"/>
    <mergeCell ref="C1:M1"/>
    <mergeCell ref="N1:Q1"/>
    <mergeCell ref="R1:U1"/>
    <mergeCell ref="V1:Y1"/>
  </mergeCells>
  <conditionalFormatting sqref="C7:AG30">
    <cfRule type="expression" dxfId="3" priority="2">
      <formula>WEEKDAY(C$8,2)&gt;5</formula>
    </cfRule>
    <cfRule type="expression" dxfId="2" priority="3">
      <formula>(C$34=1)</formula>
    </cfRule>
  </conditionalFormatting>
  <conditionalFormatting sqref="AH9:AJ30">
    <cfRule type="expression" dxfId="1" priority="4">
      <formula>OR(ISBLANK($B9),byHand="ja")</formula>
    </cfRule>
  </conditionalFormatting>
  <conditionalFormatting sqref="AD9:AG30 AD7:AG7">
    <cfRule type="expression" dxfId="0" priority="5">
      <formula>(AD$8&gt;LETZTER)</formula>
    </cfRule>
  </conditionalFormatting>
  <dataValidations count="2">
    <dataValidation type="list" operator="equal" showErrorMessage="1" sqref="AM5">
      <formula1>"ja,nein"</formula1>
      <formula2>0</formula2>
    </dataValidation>
    <dataValidation type="list" operator="equal" allowBlank="1" showInputMessage="1" showErrorMessage="1" sqref="C9:AG30">
      <formula1>$BA$8:$BL$8</formula1>
      <formula2>0</formula2>
    </dataValidation>
  </dataValidations>
  <pageMargins left="0.23622047244094491" right="0.23622047244094491" top="0.19685039370078741" bottom="0.19685039370078741" header="0.51181102362204722" footer="0.51181102362204722"/>
  <pageSetup paperSize="9" orientation="landscape" useFirstPageNumber="1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zoomScaleNormal="100" workbookViewId="0">
      <selection activeCell="B17" sqref="B17"/>
    </sheetView>
  </sheetViews>
  <sheetFormatPr baseColWidth="10" defaultColWidth="9.140625" defaultRowHeight="12.75" x14ac:dyDescent="0.2"/>
  <cols>
    <col min="1" max="1" width="10.7109375" customWidth="1"/>
    <col min="2" max="2" width="27" customWidth="1"/>
    <col min="3" max="3" width="18.28515625" customWidth="1"/>
    <col min="4" max="9" width="10.7109375" customWidth="1"/>
    <col min="10" max="10" width="29.140625" customWidth="1"/>
    <col min="11" max="11" width="21.7109375" customWidth="1"/>
    <col min="12" max="1025" width="10.7109375" customWidth="1"/>
  </cols>
  <sheetData>
    <row r="1" spans="2:11" ht="13.5" customHeight="1" x14ac:dyDescent="0.2"/>
    <row r="2" spans="2:11" ht="18" x14ac:dyDescent="0.2">
      <c r="B2" s="97" t="s">
        <v>29</v>
      </c>
      <c r="C2" s="97"/>
      <c r="D2" s="98" t="s">
        <v>30</v>
      </c>
      <c r="E2" s="98" t="s">
        <v>31</v>
      </c>
      <c r="F2" s="99" t="s">
        <v>32</v>
      </c>
      <c r="G2" s="100" t="s">
        <v>33</v>
      </c>
      <c r="J2" s="96" t="s">
        <v>34</v>
      </c>
      <c r="K2" s="96"/>
    </row>
    <row r="3" spans="2:11" x14ac:dyDescent="0.2">
      <c r="B3" s="97"/>
      <c r="C3" s="97"/>
      <c r="D3" s="98"/>
      <c r="E3" s="98"/>
      <c r="F3" s="99"/>
      <c r="G3" s="100"/>
      <c r="J3" s="43"/>
      <c r="K3" s="44"/>
    </row>
    <row r="4" spans="2:11" x14ac:dyDescent="0.2">
      <c r="B4" s="97"/>
      <c r="C4" s="97"/>
      <c r="D4" s="98"/>
      <c r="E4" s="98"/>
      <c r="F4" s="99"/>
      <c r="G4" s="100"/>
      <c r="J4" s="43"/>
      <c r="K4" s="44"/>
    </row>
    <row r="5" spans="2:11" x14ac:dyDescent="0.2">
      <c r="B5" s="45"/>
      <c r="C5" s="46"/>
      <c r="D5" s="47">
        <f t="shared" ref="D5:D47" si="0">IF(ISNUMBER(B5),WEEKNUM(B5,21),0)</f>
        <v>0</v>
      </c>
      <c r="E5" s="48"/>
      <c r="F5" s="49">
        <f t="shared" ref="F5:F47" si="1">IF(AND(MONTH(ERSTER)=MONTH(B5),WEEKDAY(B5,2)&lt;6,E5=1),1,0)</f>
        <v>0</v>
      </c>
      <c r="G5" s="50">
        <f t="shared" ref="G5:G47" si="2">IF(AND(MONTH(ERSTER)=MONTH(B5),E5=1),1,0)</f>
        <v>0</v>
      </c>
      <c r="J5" s="43" t="s">
        <v>35</v>
      </c>
      <c r="K5" s="51">
        <f>IF(AND(ISNUMBER(EPMonat),ISNUMBER(EPJahr)),DATE(EPJahr,EPMonat,1),#N/A)</f>
        <v>43617</v>
      </c>
    </row>
    <row r="6" spans="2:11" x14ac:dyDescent="0.2">
      <c r="B6" s="52">
        <f>DATE(EPJahr,1,1)</f>
        <v>43466</v>
      </c>
      <c r="C6" s="53" t="s">
        <v>36</v>
      </c>
      <c r="D6" s="47">
        <f t="shared" si="0"/>
        <v>1</v>
      </c>
      <c r="E6" s="48">
        <v>1</v>
      </c>
      <c r="F6" s="49">
        <f t="shared" si="1"/>
        <v>0</v>
      </c>
      <c r="G6" s="50">
        <f t="shared" si="2"/>
        <v>0</v>
      </c>
      <c r="J6" s="54" t="s">
        <v>37</v>
      </c>
      <c r="K6" s="55">
        <f>EOMONTH(ERSTER,0)</f>
        <v>43646</v>
      </c>
    </row>
    <row r="7" spans="2:11" x14ac:dyDescent="0.2">
      <c r="B7" s="52">
        <f>DATE(EPJahr,1,6)</f>
        <v>43471</v>
      </c>
      <c r="C7" s="53" t="s">
        <v>38</v>
      </c>
      <c r="D7" s="47">
        <f t="shared" si="0"/>
        <v>1</v>
      </c>
      <c r="E7" s="48">
        <v>1</v>
      </c>
      <c r="F7" s="49">
        <f t="shared" si="1"/>
        <v>0</v>
      </c>
      <c r="G7" s="50">
        <f t="shared" si="2"/>
        <v>0</v>
      </c>
      <c r="J7" s="43" t="s">
        <v>39</v>
      </c>
      <c r="K7" s="56">
        <f>8-WEEKDAY(ERSTER,2)</f>
        <v>2</v>
      </c>
    </row>
    <row r="8" spans="2:11" x14ac:dyDescent="0.2">
      <c r="B8" s="52">
        <f>DATE(EPJahr,2,14)</f>
        <v>43510</v>
      </c>
      <c r="C8" s="53" t="s">
        <v>40</v>
      </c>
      <c r="D8" s="47">
        <f t="shared" si="0"/>
        <v>7</v>
      </c>
      <c r="E8" s="48">
        <v>0</v>
      </c>
      <c r="F8" s="49">
        <f t="shared" si="1"/>
        <v>0</v>
      </c>
      <c r="G8" s="50">
        <f t="shared" si="2"/>
        <v>0</v>
      </c>
      <c r="J8" s="43" t="s">
        <v>41</v>
      </c>
      <c r="K8" s="56">
        <f>MOD(TIM-TageErsteWoche,7)</f>
        <v>0</v>
      </c>
    </row>
    <row r="9" spans="2:11" x14ac:dyDescent="0.2">
      <c r="B9" s="52">
        <f>Ostern-52</f>
        <v>43524</v>
      </c>
      <c r="C9" s="53" t="s">
        <v>42</v>
      </c>
      <c r="D9" s="47">
        <f t="shared" si="0"/>
        <v>9</v>
      </c>
      <c r="E9" s="48">
        <v>0</v>
      </c>
      <c r="F9" s="49">
        <f t="shared" si="1"/>
        <v>0</v>
      </c>
      <c r="G9" s="50">
        <f t="shared" si="2"/>
        <v>0</v>
      </c>
      <c r="J9" s="57" t="s">
        <v>43</v>
      </c>
      <c r="K9" s="56">
        <f>ROUNDUP((TIM-TageErsteWoche)/7,0)+1</f>
        <v>5</v>
      </c>
    </row>
    <row r="10" spans="2:11" x14ac:dyDescent="0.2">
      <c r="B10" s="52">
        <f>Ostern-48</f>
        <v>43528</v>
      </c>
      <c r="C10" s="53" t="s">
        <v>44</v>
      </c>
      <c r="D10" s="47">
        <f t="shared" si="0"/>
        <v>10</v>
      </c>
      <c r="E10" s="48">
        <v>0</v>
      </c>
      <c r="F10" s="49">
        <f t="shared" si="1"/>
        <v>0</v>
      </c>
      <c r="G10" s="50">
        <f t="shared" si="2"/>
        <v>0</v>
      </c>
      <c r="J10" s="43" t="s">
        <v>45</v>
      </c>
      <c r="K10" s="56">
        <f>-WEEKDAY(ERSTER,2)+1</f>
        <v>-5</v>
      </c>
    </row>
    <row r="11" spans="2:11" x14ac:dyDescent="0.2">
      <c r="B11" s="52">
        <f>Ostern-47</f>
        <v>43529</v>
      </c>
      <c r="C11" s="53" t="s">
        <v>46</v>
      </c>
      <c r="D11" s="47">
        <f t="shared" si="0"/>
        <v>10</v>
      </c>
      <c r="E11" s="48">
        <v>0</v>
      </c>
      <c r="F11" s="49">
        <f t="shared" si="1"/>
        <v>0</v>
      </c>
      <c r="G11" s="50">
        <f t="shared" si="2"/>
        <v>0</v>
      </c>
      <c r="J11" s="58" t="s">
        <v>47</v>
      </c>
      <c r="K11" s="59">
        <f>LETZTER-ERSTER+1</f>
        <v>30</v>
      </c>
    </row>
    <row r="12" spans="2:11" x14ac:dyDescent="0.2">
      <c r="B12" s="52">
        <f>Ostern-46</f>
        <v>43530</v>
      </c>
      <c r="C12" s="53" t="s">
        <v>48</v>
      </c>
      <c r="D12" s="47">
        <f t="shared" si="0"/>
        <v>10</v>
      </c>
      <c r="E12" s="48">
        <v>0</v>
      </c>
      <c r="F12" s="49">
        <f t="shared" si="1"/>
        <v>0</v>
      </c>
      <c r="G12" s="50">
        <f t="shared" si="2"/>
        <v>0</v>
      </c>
      <c r="J12" s="60"/>
      <c r="K12" s="56"/>
    </row>
    <row r="13" spans="2:11" x14ac:dyDescent="0.2">
      <c r="B13" s="52">
        <f>Ostern-7</f>
        <v>43569</v>
      </c>
      <c r="C13" s="53" t="s">
        <v>49</v>
      </c>
      <c r="D13" s="47">
        <f t="shared" si="0"/>
        <v>15</v>
      </c>
      <c r="E13" s="48">
        <v>0</v>
      </c>
      <c r="F13" s="49">
        <f t="shared" si="1"/>
        <v>0</v>
      </c>
      <c r="G13" s="50">
        <f t="shared" si="2"/>
        <v>0</v>
      </c>
      <c r="J13" s="61"/>
      <c r="K13" s="59"/>
    </row>
    <row r="14" spans="2:11" x14ac:dyDescent="0.2">
      <c r="B14" s="52">
        <f>Ostern-3</f>
        <v>43573</v>
      </c>
      <c r="C14" s="53" t="s">
        <v>50</v>
      </c>
      <c r="D14" s="47">
        <f t="shared" si="0"/>
        <v>16</v>
      </c>
      <c r="E14" s="48">
        <v>0</v>
      </c>
      <c r="F14" s="49">
        <f t="shared" si="1"/>
        <v>0</v>
      </c>
      <c r="G14" s="50">
        <f t="shared" si="2"/>
        <v>0</v>
      </c>
      <c r="J14" s="54"/>
      <c r="K14" s="59"/>
    </row>
    <row r="15" spans="2:11" x14ac:dyDescent="0.2">
      <c r="B15" s="52">
        <f>Ostern-2</f>
        <v>43574</v>
      </c>
      <c r="C15" s="53" t="s">
        <v>51</v>
      </c>
      <c r="D15" s="47">
        <f t="shared" si="0"/>
        <v>16</v>
      </c>
      <c r="E15" s="48">
        <v>1</v>
      </c>
      <c r="F15" s="49">
        <f t="shared" si="1"/>
        <v>0</v>
      </c>
      <c r="G15" s="50">
        <f t="shared" si="2"/>
        <v>0</v>
      </c>
      <c r="J15" s="60"/>
      <c r="K15" s="56"/>
    </row>
    <row r="16" spans="2:11" x14ac:dyDescent="0.2">
      <c r="B16" s="52">
        <f>Ostern-1</f>
        <v>43575</v>
      </c>
      <c r="C16" s="53" t="s">
        <v>52</v>
      </c>
      <c r="D16" s="47">
        <f t="shared" si="0"/>
        <v>16</v>
      </c>
      <c r="E16" s="48">
        <v>0</v>
      </c>
      <c r="F16" s="49">
        <f t="shared" si="1"/>
        <v>0</v>
      </c>
      <c r="G16" s="50">
        <f t="shared" si="2"/>
        <v>0</v>
      </c>
      <c r="J16" s="54"/>
      <c r="K16" s="62"/>
    </row>
    <row r="17" spans="2:11" x14ac:dyDescent="0.2">
      <c r="B17" s="52">
        <f>DATE(EPJahr,3,28)+MOD(24-MOD(EPJahr,19)*10.63,29)-MOD(TRUNC(EPJahr*5/4)+MOD(24-MOD(EPJahr,19)*10.63,29)+1,7)</f>
        <v>43576</v>
      </c>
      <c r="C17" s="53" t="s">
        <v>53</v>
      </c>
      <c r="D17" s="47">
        <f t="shared" si="0"/>
        <v>16</v>
      </c>
      <c r="E17" s="48">
        <v>1</v>
      </c>
      <c r="F17" s="49">
        <f t="shared" si="1"/>
        <v>0</v>
      </c>
      <c r="G17" s="50">
        <f t="shared" si="2"/>
        <v>0</v>
      </c>
      <c r="J17" s="60"/>
      <c r="K17" s="56"/>
    </row>
    <row r="18" spans="2:11" x14ac:dyDescent="0.2">
      <c r="B18" s="52">
        <f>Ostern+1</f>
        <v>43577</v>
      </c>
      <c r="C18" s="53" t="s">
        <v>54</v>
      </c>
      <c r="D18" s="47">
        <f t="shared" si="0"/>
        <v>17</v>
      </c>
      <c r="E18" s="48">
        <v>1</v>
      </c>
      <c r="F18" s="49">
        <f t="shared" si="1"/>
        <v>0</v>
      </c>
      <c r="G18" s="50">
        <f t="shared" si="2"/>
        <v>0</v>
      </c>
      <c r="J18" s="54" t="s">
        <v>55</v>
      </c>
      <c r="K18" s="59" t="s">
        <v>56</v>
      </c>
    </row>
    <row r="19" spans="2:11" x14ac:dyDescent="0.2">
      <c r="B19" s="52">
        <f>DATE(EPJahr,4,30)</f>
        <v>43585</v>
      </c>
      <c r="C19" s="53" t="s">
        <v>57</v>
      </c>
      <c r="D19" s="47">
        <f t="shared" si="0"/>
        <v>18</v>
      </c>
      <c r="E19" s="48">
        <v>0</v>
      </c>
      <c r="F19" s="49">
        <f t="shared" si="1"/>
        <v>0</v>
      </c>
      <c r="G19" s="50">
        <f t="shared" si="2"/>
        <v>0</v>
      </c>
    </row>
    <row r="20" spans="2:11" x14ac:dyDescent="0.2">
      <c r="B20" s="52">
        <f>DATE(EPJahr,5,1)</f>
        <v>43586</v>
      </c>
      <c r="C20" s="53" t="s">
        <v>58</v>
      </c>
      <c r="D20" s="47">
        <f t="shared" si="0"/>
        <v>18</v>
      </c>
      <c r="E20" s="48">
        <v>1</v>
      </c>
      <c r="F20" s="49">
        <f t="shared" si="1"/>
        <v>0</v>
      </c>
      <c r="G20" s="50">
        <f t="shared" si="2"/>
        <v>0</v>
      </c>
    </row>
    <row r="21" spans="2:11" x14ac:dyDescent="0.2">
      <c r="B21" s="52">
        <f>DATE(EPJahr,5,13)</f>
        <v>43598</v>
      </c>
      <c r="C21" s="53" t="s">
        <v>59</v>
      </c>
      <c r="D21" s="47">
        <f t="shared" si="0"/>
        <v>20</v>
      </c>
      <c r="E21" s="48">
        <v>0</v>
      </c>
      <c r="F21" s="49">
        <f t="shared" si="1"/>
        <v>0</v>
      </c>
      <c r="G21" s="50">
        <f t="shared" si="2"/>
        <v>0</v>
      </c>
    </row>
    <row r="22" spans="2:11" x14ac:dyDescent="0.2">
      <c r="B22" s="52">
        <f>Ostern+39</f>
        <v>43615</v>
      </c>
      <c r="C22" s="53" t="s">
        <v>60</v>
      </c>
      <c r="D22" s="47">
        <f t="shared" si="0"/>
        <v>22</v>
      </c>
      <c r="E22" s="48">
        <v>1</v>
      </c>
      <c r="F22" s="49">
        <f t="shared" si="1"/>
        <v>0</v>
      </c>
      <c r="G22" s="50">
        <f t="shared" si="2"/>
        <v>0</v>
      </c>
    </row>
    <row r="23" spans="2:11" x14ac:dyDescent="0.2">
      <c r="B23" s="52">
        <f>Ostern+49</f>
        <v>43625</v>
      </c>
      <c r="C23" s="53" t="s">
        <v>61</v>
      </c>
      <c r="D23" s="47">
        <f t="shared" si="0"/>
        <v>23</v>
      </c>
      <c r="E23" s="48">
        <v>1</v>
      </c>
      <c r="F23" s="49">
        <f t="shared" si="1"/>
        <v>0</v>
      </c>
      <c r="G23" s="50">
        <f t="shared" si="2"/>
        <v>1</v>
      </c>
    </row>
    <row r="24" spans="2:11" x14ac:dyDescent="0.2">
      <c r="B24" s="52">
        <f>Ostern+50</f>
        <v>43626</v>
      </c>
      <c r="C24" s="53" t="s">
        <v>62</v>
      </c>
      <c r="D24" s="47">
        <f t="shared" si="0"/>
        <v>24</v>
      </c>
      <c r="E24" s="48">
        <v>1</v>
      </c>
      <c r="F24" s="49">
        <f t="shared" si="1"/>
        <v>1</v>
      </c>
      <c r="G24" s="50">
        <f t="shared" si="2"/>
        <v>1</v>
      </c>
    </row>
    <row r="25" spans="2:11" x14ac:dyDescent="0.2">
      <c r="B25" s="52">
        <f>Ostern+60</f>
        <v>43636</v>
      </c>
      <c r="C25" s="53" t="s">
        <v>63</v>
      </c>
      <c r="D25" s="47">
        <f t="shared" si="0"/>
        <v>25</v>
      </c>
      <c r="E25" s="48">
        <v>1</v>
      </c>
      <c r="F25" s="49">
        <f t="shared" si="1"/>
        <v>1</v>
      </c>
      <c r="G25" s="50">
        <f t="shared" si="2"/>
        <v>1</v>
      </c>
    </row>
    <row r="26" spans="2:11" x14ac:dyDescent="0.2">
      <c r="B26" s="52">
        <f>DATE(EPJahr,6,17)</f>
        <v>43633</v>
      </c>
      <c r="C26" s="53" t="s">
        <v>64</v>
      </c>
      <c r="D26" s="47">
        <f t="shared" si="0"/>
        <v>25</v>
      </c>
      <c r="E26" s="48">
        <v>0</v>
      </c>
      <c r="F26" s="49">
        <f t="shared" si="1"/>
        <v>0</v>
      </c>
      <c r="G26" s="50">
        <f t="shared" si="2"/>
        <v>0</v>
      </c>
    </row>
    <row r="27" spans="2:11" x14ac:dyDescent="0.2">
      <c r="B27" s="52">
        <f>DATE(EPJahr,8,15)</f>
        <v>43692</v>
      </c>
      <c r="C27" s="53" t="s">
        <v>65</v>
      </c>
      <c r="D27" s="47">
        <f t="shared" si="0"/>
        <v>33</v>
      </c>
      <c r="E27" s="48">
        <v>1</v>
      </c>
      <c r="F27" s="49">
        <f t="shared" si="1"/>
        <v>0</v>
      </c>
      <c r="G27" s="50">
        <f t="shared" si="2"/>
        <v>0</v>
      </c>
    </row>
    <row r="28" spans="2:11" x14ac:dyDescent="0.2">
      <c r="B28" s="52">
        <f>DATE(EPJahr,10,3)</f>
        <v>43741</v>
      </c>
      <c r="C28" s="53" t="s">
        <v>66</v>
      </c>
      <c r="D28" s="47">
        <f t="shared" si="0"/>
        <v>40</v>
      </c>
      <c r="E28" s="48">
        <v>1</v>
      </c>
      <c r="F28" s="49">
        <f t="shared" si="1"/>
        <v>0</v>
      </c>
      <c r="G28" s="50">
        <f t="shared" si="2"/>
        <v>0</v>
      </c>
    </row>
    <row r="29" spans="2:11" x14ac:dyDescent="0.2">
      <c r="B29" s="52">
        <f>DATE(EPJahr,10,7)</f>
        <v>43745</v>
      </c>
      <c r="C29" s="53" t="s">
        <v>67</v>
      </c>
      <c r="D29" s="47">
        <f t="shared" si="0"/>
        <v>41</v>
      </c>
      <c r="E29" s="48">
        <v>0</v>
      </c>
      <c r="F29" s="49">
        <f t="shared" si="1"/>
        <v>0</v>
      </c>
      <c r="G29" s="50">
        <f t="shared" si="2"/>
        <v>0</v>
      </c>
    </row>
    <row r="30" spans="2:11" x14ac:dyDescent="0.2">
      <c r="B30" s="52">
        <f>DATE(EPJahr,10,31)</f>
        <v>43769</v>
      </c>
      <c r="C30" s="53" t="s">
        <v>68</v>
      </c>
      <c r="D30" s="47">
        <f t="shared" si="0"/>
        <v>44</v>
      </c>
      <c r="E30" s="48">
        <v>0</v>
      </c>
      <c r="F30" s="49">
        <f t="shared" si="1"/>
        <v>0</v>
      </c>
      <c r="G30" s="50">
        <f t="shared" si="2"/>
        <v>0</v>
      </c>
    </row>
    <row r="31" spans="2:11" x14ac:dyDescent="0.2">
      <c r="B31" s="52">
        <f>DATE(EPJahr,11,1)</f>
        <v>43770</v>
      </c>
      <c r="C31" s="53" t="s">
        <v>69</v>
      </c>
      <c r="D31" s="47">
        <f t="shared" si="0"/>
        <v>44</v>
      </c>
      <c r="E31" s="48">
        <v>1</v>
      </c>
      <c r="F31" s="49">
        <f t="shared" si="1"/>
        <v>0</v>
      </c>
      <c r="G31" s="50">
        <f t="shared" si="2"/>
        <v>0</v>
      </c>
    </row>
    <row r="32" spans="2:11" x14ac:dyDescent="0.2">
      <c r="B32" s="52">
        <f>DATE(EPJahr,11,11)</f>
        <v>43780</v>
      </c>
      <c r="C32" s="53" t="s">
        <v>70</v>
      </c>
      <c r="D32" s="47">
        <f t="shared" si="0"/>
        <v>46</v>
      </c>
      <c r="E32" s="48">
        <v>0</v>
      </c>
      <c r="F32" s="49">
        <f t="shared" si="1"/>
        <v>0</v>
      </c>
      <c r="G32" s="50">
        <f t="shared" si="2"/>
        <v>0</v>
      </c>
    </row>
    <row r="33" spans="2:7" x14ac:dyDescent="0.2">
      <c r="B33" s="52">
        <f>Advent4-35</f>
        <v>43786</v>
      </c>
      <c r="C33" s="53" t="s">
        <v>71</v>
      </c>
      <c r="D33" s="47">
        <f t="shared" si="0"/>
        <v>46</v>
      </c>
      <c r="E33" s="48">
        <v>0</v>
      </c>
      <c r="F33" s="49">
        <f t="shared" si="1"/>
        <v>0</v>
      </c>
      <c r="G33" s="50">
        <f t="shared" si="2"/>
        <v>0</v>
      </c>
    </row>
    <row r="34" spans="2:7" x14ac:dyDescent="0.2">
      <c r="B34" s="52">
        <f>Advent4-32</f>
        <v>43789</v>
      </c>
      <c r="C34" s="53" t="s">
        <v>72</v>
      </c>
      <c r="D34" s="47">
        <f t="shared" si="0"/>
        <v>47</v>
      </c>
      <c r="E34" s="48">
        <v>0</v>
      </c>
      <c r="F34" s="49">
        <f t="shared" si="1"/>
        <v>0</v>
      </c>
      <c r="G34" s="50">
        <f t="shared" si="2"/>
        <v>0</v>
      </c>
    </row>
    <row r="35" spans="2:7" x14ac:dyDescent="0.2">
      <c r="B35" s="52">
        <f>Advent4-28</f>
        <v>43793</v>
      </c>
      <c r="C35" s="53" t="s">
        <v>73</v>
      </c>
      <c r="D35" s="47">
        <f t="shared" si="0"/>
        <v>47</v>
      </c>
      <c r="E35" s="48">
        <v>0</v>
      </c>
      <c r="F35" s="49">
        <f t="shared" si="1"/>
        <v>0</v>
      </c>
      <c r="G35" s="50">
        <f t="shared" si="2"/>
        <v>0</v>
      </c>
    </row>
    <row r="36" spans="2:7" x14ac:dyDescent="0.2">
      <c r="B36" s="52">
        <f>Advent4-21</f>
        <v>43800</v>
      </c>
      <c r="C36" s="53" t="s">
        <v>74</v>
      </c>
      <c r="D36" s="47">
        <f t="shared" si="0"/>
        <v>48</v>
      </c>
      <c r="E36" s="48">
        <v>0</v>
      </c>
      <c r="F36" s="49">
        <f t="shared" si="1"/>
        <v>0</v>
      </c>
      <c r="G36" s="50">
        <f t="shared" si="2"/>
        <v>0</v>
      </c>
    </row>
    <row r="37" spans="2:7" x14ac:dyDescent="0.2">
      <c r="B37" s="52">
        <f>DATE(EPJahr,12,6)</f>
        <v>43805</v>
      </c>
      <c r="C37" s="53" t="s">
        <v>75</v>
      </c>
      <c r="D37" s="47">
        <f t="shared" si="0"/>
        <v>49</v>
      </c>
      <c r="E37" s="48">
        <v>0</v>
      </c>
      <c r="F37" s="49">
        <f t="shared" si="1"/>
        <v>0</v>
      </c>
      <c r="G37" s="50">
        <f t="shared" si="2"/>
        <v>0</v>
      </c>
    </row>
    <row r="38" spans="2:7" x14ac:dyDescent="0.2">
      <c r="B38" s="52">
        <f>Advent4-14</f>
        <v>43807</v>
      </c>
      <c r="C38" s="53" t="s">
        <v>76</v>
      </c>
      <c r="D38" s="47">
        <f t="shared" si="0"/>
        <v>49</v>
      </c>
      <c r="E38" s="48">
        <v>0</v>
      </c>
      <c r="F38" s="49">
        <f t="shared" si="1"/>
        <v>0</v>
      </c>
      <c r="G38" s="50">
        <f t="shared" si="2"/>
        <v>0</v>
      </c>
    </row>
    <row r="39" spans="2:7" x14ac:dyDescent="0.2">
      <c r="B39" s="52">
        <f>Advent4-7</f>
        <v>43814</v>
      </c>
      <c r="C39" s="53" t="s">
        <v>77</v>
      </c>
      <c r="D39" s="47">
        <f t="shared" si="0"/>
        <v>50</v>
      </c>
      <c r="E39" s="48">
        <v>0</v>
      </c>
      <c r="F39" s="49">
        <f t="shared" si="1"/>
        <v>0</v>
      </c>
      <c r="G39" s="50">
        <f t="shared" si="2"/>
        <v>0</v>
      </c>
    </row>
    <row r="40" spans="2:7" x14ac:dyDescent="0.2">
      <c r="B40" s="52">
        <f>DATE(EPJahr,12,25)-WEEKDAY(DATE(EPJahr,12,25),2)</f>
        <v>43821</v>
      </c>
      <c r="C40" s="53" t="s">
        <v>78</v>
      </c>
      <c r="D40" s="47">
        <f t="shared" si="0"/>
        <v>51</v>
      </c>
      <c r="E40" s="48">
        <v>0</v>
      </c>
      <c r="F40" s="49">
        <f t="shared" si="1"/>
        <v>0</v>
      </c>
      <c r="G40" s="50">
        <f t="shared" si="2"/>
        <v>0</v>
      </c>
    </row>
    <row r="41" spans="2:7" x14ac:dyDescent="0.2">
      <c r="B41" s="52">
        <f>DATE(EPJahr,12,24)</f>
        <v>43823</v>
      </c>
      <c r="C41" s="53" t="s">
        <v>79</v>
      </c>
      <c r="D41" s="47">
        <f t="shared" si="0"/>
        <v>52</v>
      </c>
      <c r="E41" s="48">
        <v>0</v>
      </c>
      <c r="F41" s="49">
        <f t="shared" si="1"/>
        <v>0</v>
      </c>
      <c r="G41" s="50">
        <f t="shared" si="2"/>
        <v>0</v>
      </c>
    </row>
    <row r="42" spans="2:7" x14ac:dyDescent="0.2">
      <c r="B42" s="52">
        <f>DATE(EPJahr,12,25)</f>
        <v>43824</v>
      </c>
      <c r="C42" s="53" t="s">
        <v>80</v>
      </c>
      <c r="D42" s="47">
        <f t="shared" si="0"/>
        <v>52</v>
      </c>
      <c r="E42" s="48">
        <v>1</v>
      </c>
      <c r="F42" s="49">
        <f t="shared" si="1"/>
        <v>0</v>
      </c>
      <c r="G42" s="50">
        <f t="shared" si="2"/>
        <v>0</v>
      </c>
    </row>
    <row r="43" spans="2:7" x14ac:dyDescent="0.2">
      <c r="B43" s="52">
        <f>DATE(EPJahr,12,26)</f>
        <v>43825</v>
      </c>
      <c r="C43" s="53" t="s">
        <v>81</v>
      </c>
      <c r="D43" s="47">
        <f t="shared" si="0"/>
        <v>52</v>
      </c>
      <c r="E43" s="48">
        <v>1</v>
      </c>
      <c r="F43" s="49">
        <f t="shared" si="1"/>
        <v>0</v>
      </c>
      <c r="G43" s="50">
        <f t="shared" si="2"/>
        <v>0</v>
      </c>
    </row>
    <row r="44" spans="2:7" x14ac:dyDescent="0.2">
      <c r="B44" s="52">
        <f>DATE(EPJahr,12,31)</f>
        <v>43830</v>
      </c>
      <c r="C44" s="53" t="s">
        <v>82</v>
      </c>
      <c r="D44" s="47">
        <f t="shared" si="0"/>
        <v>1</v>
      </c>
      <c r="E44" s="48">
        <v>0</v>
      </c>
      <c r="F44" s="49">
        <f t="shared" si="1"/>
        <v>0</v>
      </c>
      <c r="G44" s="50">
        <f t="shared" si="2"/>
        <v>0</v>
      </c>
    </row>
    <row r="45" spans="2:7" x14ac:dyDescent="0.2">
      <c r="B45" s="52"/>
      <c r="C45" s="53"/>
      <c r="D45" s="47">
        <f t="shared" si="0"/>
        <v>0</v>
      </c>
      <c r="E45" s="48"/>
      <c r="F45" s="49">
        <f t="shared" si="1"/>
        <v>0</v>
      </c>
      <c r="G45" s="50">
        <f t="shared" si="2"/>
        <v>0</v>
      </c>
    </row>
    <row r="46" spans="2:7" x14ac:dyDescent="0.2">
      <c r="B46" s="52"/>
      <c r="C46" s="53"/>
      <c r="D46" s="47">
        <f t="shared" si="0"/>
        <v>0</v>
      </c>
      <c r="E46" s="48"/>
      <c r="F46" s="49">
        <f t="shared" si="1"/>
        <v>0</v>
      </c>
      <c r="G46" s="50">
        <f t="shared" si="2"/>
        <v>0</v>
      </c>
    </row>
    <row r="47" spans="2:7" x14ac:dyDescent="0.2">
      <c r="B47" s="63"/>
      <c r="C47" s="64"/>
      <c r="D47" s="65">
        <f t="shared" si="0"/>
        <v>0</v>
      </c>
      <c r="E47" s="66"/>
      <c r="F47" s="67">
        <f t="shared" si="1"/>
        <v>0</v>
      </c>
      <c r="G47" s="68">
        <f t="shared" si="2"/>
        <v>0</v>
      </c>
    </row>
  </sheetData>
  <sheetProtection sheet="1" objects="1" scenarios="1" selectLockedCells="1"/>
  <mergeCells count="6">
    <mergeCell ref="J2:K2"/>
    <mergeCell ref="B2:C4"/>
    <mergeCell ref="D2:D4"/>
    <mergeCell ref="E2:E4"/>
    <mergeCell ref="F2:F4"/>
    <mergeCell ref="G2:G4"/>
  </mergeCells>
  <pageMargins left="0.7" right="0.7" top="0.78749999999999998" bottom="0.78749999999999998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11</vt:i4>
      </vt:variant>
    </vt:vector>
  </HeadingPairs>
  <TitlesOfParts>
    <vt:vector size="13" baseType="lpstr">
      <vt:lpstr>Anwsenheitsliste</vt:lpstr>
      <vt:lpstr>Daten</vt:lpstr>
      <vt:lpstr>Advent4</vt:lpstr>
      <vt:lpstr>byHand</vt:lpstr>
      <vt:lpstr>Anwsenheitsliste!Druckbereich</vt:lpstr>
      <vt:lpstr>EPJahr</vt:lpstr>
      <vt:lpstr>EPMonat</vt:lpstr>
      <vt:lpstr>ERSTER</vt:lpstr>
      <vt:lpstr>Feiertage</vt:lpstr>
      <vt:lpstr>LETZTER</vt:lpstr>
      <vt:lpstr>Ostern</vt:lpstr>
      <vt:lpstr>TageErsteWoche</vt:lpstr>
      <vt:lpstr>TIM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Anwesenheitsliste</dc:title>
  <dc:subject/>
  <dc:creator>Team 2 OG - KG</dc:creator>
  <dc:description/>
  <cp:lastModifiedBy>Horst</cp:lastModifiedBy>
  <cp:revision>14</cp:revision>
  <cp:lastPrinted>2019-05-17T09:38:19Z</cp:lastPrinted>
  <dcterms:created xsi:type="dcterms:W3CDTF">2019-05-06T13:16:36Z</dcterms:created>
  <dcterms:modified xsi:type="dcterms:W3CDTF">2019-05-17T11:01:38Z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Version">
    <vt:lpwstr>20190506</vt:lpwstr>
  </property>
</Properties>
</file>